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lack\Desktop\"/>
    </mc:Choice>
  </mc:AlternateContent>
  <xr:revisionPtr revIDLastSave="0" documentId="13_ncr:1_{E4E6A33A-33CF-4C13-B4B2-8971B40FFECA}" xr6:coauthVersionLast="47" xr6:coauthVersionMax="47" xr10:uidLastSave="{00000000-0000-0000-0000-000000000000}"/>
  <bookViews>
    <workbookView xWindow="-108" yWindow="-108" windowWidth="23256" windowHeight="12576" xr2:uid="{F0836908-C18C-4390-A30A-74F9A93B446D}"/>
  </bookViews>
  <sheets>
    <sheet name="Fee Sche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E39" i="1"/>
  <c r="F39" i="1" s="1"/>
  <c r="E20" i="1"/>
  <c r="F20" i="1" s="1"/>
  <c r="E38" i="1"/>
  <c r="G38" i="1" s="1"/>
  <c r="E37" i="1"/>
  <c r="G37" i="1" s="1"/>
  <c r="E36" i="1"/>
  <c r="G36" i="1" s="1"/>
  <c r="E35" i="1"/>
  <c r="G35" i="1" s="1"/>
  <c r="E33" i="1"/>
  <c r="F33" i="1" s="1"/>
  <c r="E32" i="1"/>
  <c r="F32" i="1" s="1"/>
  <c r="E31" i="1"/>
  <c r="G31" i="1" s="1"/>
  <c r="E29" i="1"/>
  <c r="F29" i="1" s="1"/>
  <c r="E28" i="1"/>
  <c r="F28" i="1" s="1"/>
  <c r="E27" i="1"/>
  <c r="F27" i="1"/>
  <c r="E26" i="1"/>
  <c r="F26" i="1" s="1"/>
  <c r="E25" i="1"/>
  <c r="F25" i="1" s="1"/>
  <c r="E23" i="1"/>
  <c r="F23" i="1" s="1"/>
  <c r="E22" i="1"/>
  <c r="F22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E12" i="1"/>
  <c r="E11" i="1"/>
  <c r="F11" i="1" s="1"/>
  <c r="E10" i="1"/>
  <c r="F10" i="1" s="1"/>
  <c r="E9" i="1"/>
  <c r="F9" i="1" s="1"/>
  <c r="E8" i="1"/>
  <c r="F8" i="1" s="1"/>
  <c r="E7" i="1"/>
  <c r="F7" i="1" s="1"/>
  <c r="G32" i="1" l="1"/>
  <c r="F37" i="1"/>
  <c r="G33" i="1"/>
  <c r="F38" i="1"/>
  <c r="F35" i="1"/>
  <c r="F36" i="1"/>
  <c r="F31" i="1"/>
</calcChain>
</file>

<file path=xl/sharedStrings.xml><?xml version="1.0" encoding="utf-8"?>
<sst xmlns="http://schemas.openxmlformats.org/spreadsheetml/2006/main" count="87" uniqueCount="52">
  <si>
    <t>Fresno County Mental Health Plan</t>
  </si>
  <si>
    <t>Individual and Group Provider Fee Schedule</t>
  </si>
  <si>
    <t>Service Description</t>
  </si>
  <si>
    <t>Avatar Service Codes</t>
  </si>
  <si>
    <t>Fresno County Rates (Current)</t>
  </si>
  <si>
    <t>Psychiatrist</t>
  </si>
  <si>
    <t>MD Meds Eval Mngt Assessment (up to 120  min)</t>
  </si>
  <si>
    <t>MD Reauthorization including plan development only (up to 60   min)</t>
  </si>
  <si>
    <t>MD Med Eval Mngt Brief</t>
  </si>
  <si>
    <t>MD Meds Eval Mngt Follow-Up</t>
  </si>
  <si>
    <t>Individual  Medical Psychotherapy</t>
  </si>
  <si>
    <t>Individual Assessment</t>
  </si>
  <si>
    <t>Group Therapy</t>
  </si>
  <si>
    <t>Family Therapy</t>
  </si>
  <si>
    <t>Collateral</t>
  </si>
  <si>
    <t>Case Management / Linkage &amp;  Consult</t>
  </si>
  <si>
    <t>Psychologist  (Licensed/Registered/Waivered)</t>
  </si>
  <si>
    <t>Plan Development</t>
  </si>
  <si>
    <t>Rehabilitation</t>
  </si>
  <si>
    <t>LCSW/ASW, LMFT/AMFT, LPCC/APCC, RN -  MS</t>
  </si>
  <si>
    <t>Licensed</t>
  </si>
  <si>
    <t>Unlicensed</t>
  </si>
  <si>
    <t>Fresno County Rates                                      (Rate/Minute)</t>
  </si>
  <si>
    <t>$61 (flat rate)</t>
  </si>
  <si>
    <t>$110 (flat rate)</t>
  </si>
  <si>
    <t>Smart Care Procedure Code</t>
  </si>
  <si>
    <t>Delete</t>
  </si>
  <si>
    <t>SmartCare
Description</t>
  </si>
  <si>
    <t>Psychiatric Diagnostic Evaluation with Medical Services</t>
  </si>
  <si>
    <t>Office or Other Outpatient Visit of an Established Patient</t>
  </si>
  <si>
    <t>Psychotherapy with Patient</t>
  </si>
  <si>
    <t>Psychiatric Diagnostic Evaluation</t>
  </si>
  <si>
    <t>Group Psychotherapy (Other Than of a Multiple-Family Group)</t>
  </si>
  <si>
    <t>Targeted Case Management</t>
  </si>
  <si>
    <t>Psychosocial Rehabilitation</t>
  </si>
  <si>
    <t>Family  Psychotherapy</t>
  </si>
  <si>
    <t>Individual Psychotherapy</t>
  </si>
  <si>
    <t xml:space="preserve">Individual Psychotherapy </t>
  </si>
  <si>
    <t xml:space="preserve">Hospital Care - Inpatient - New/Established </t>
  </si>
  <si>
    <t xml:space="preserve">Hospital Care - Subsequent - Bedside </t>
  </si>
  <si>
    <t>Mental Health Service Plan Developed by Non-Physician</t>
  </si>
  <si>
    <t>Inpatient Consultation for a New or Established Patient</t>
  </si>
  <si>
    <t>Subsequent Hospital Care, per Day, for the EM of a Patient</t>
  </si>
  <si>
    <t xml:space="preserve">Family Psychotherapy (Conjoint psychotherapy with Patient Present) (50 min) </t>
  </si>
  <si>
    <t>Individual</t>
  </si>
  <si>
    <t>170/190</t>
  </si>
  <si>
    <t>172/192</t>
  </si>
  <si>
    <t>173/193</t>
  </si>
  <si>
    <t>Collateral is no longer a service description.  Services provided to a collateral source should be billed to the intervention provided during the session. ( i,e., TCM.) Collateral engagements are no longer claimed with a unique service code, but should be based on the type of intervention provided to the collateral resource of the person served. Therapy-type interventions should NOT  be claimed as collateral engagements.</t>
  </si>
  <si>
    <t>Effective 7-1-2023</t>
  </si>
  <si>
    <t xml:space="preserve">No equivalent code for collateral services* </t>
  </si>
  <si>
    <t>revision: 2023.07.03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</si>
</sst>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9" fillId="2" borderId="18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9" fontId="11" fillId="2" borderId="7" xfId="0" quotePrefix="1" applyNumberFormat="1" applyFont="1" applyFill="1" applyBorder="1" applyAlignment="1">
      <alignment horizontal="center" vertical="center" wrapText="1"/>
    </xf>
    <xf numFmtId="9" fontId="11" fillId="2" borderId="9" xfId="0" quotePrefix="1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8" fillId="0" borderId="13" xfId="0" quotePrefix="1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11" fillId="2" borderId="11" xfId="0" quotePrefix="1" applyNumberFormat="1" applyFont="1" applyFill="1" applyBorder="1" applyAlignment="1">
      <alignment horizontal="center" vertical="center"/>
    </xf>
    <xf numFmtId="9" fontId="11" fillId="2" borderId="12" xfId="0" quotePrefix="1" applyNumberFormat="1" applyFont="1" applyFill="1" applyBorder="1" applyAlignment="1">
      <alignment horizontal="center" vertical="center"/>
    </xf>
    <xf numFmtId="9" fontId="11" fillId="2" borderId="13" xfId="0" quotePrefix="1" applyNumberFormat="1" applyFont="1" applyFill="1" applyBorder="1" applyAlignment="1">
      <alignment horizontal="center" vertical="center"/>
    </xf>
    <xf numFmtId="9" fontId="11" fillId="2" borderId="14" xfId="0" quotePrefix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10" fillId="2" borderId="2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C598-F6FB-4EFD-B0CE-53CE1C5613A4}">
  <sheetPr>
    <pageSetUpPr fitToPage="1"/>
  </sheetPr>
  <dimension ref="A1:H40"/>
  <sheetViews>
    <sheetView tabSelected="1" zoomScale="106" zoomScaleNormal="106" zoomScaleSheetLayoutView="150" workbookViewId="0">
      <selection activeCell="D5" sqref="D5"/>
    </sheetView>
  </sheetViews>
  <sheetFormatPr defaultColWidth="9.109375" defaultRowHeight="13.8" x14ac:dyDescent="0.25"/>
  <cols>
    <col min="1" max="1" width="58.44140625" style="1" customWidth="1"/>
    <col min="2" max="2" width="9.44140625" style="3" customWidth="1"/>
    <col min="3" max="3" width="10" style="3" customWidth="1"/>
    <col min="4" max="4" width="72.44140625" style="3" customWidth="1"/>
    <col min="5" max="5" width="8.33203125" style="3" hidden="1" customWidth="1"/>
    <col min="6" max="6" width="10.109375" style="3" hidden="1" customWidth="1"/>
    <col min="7" max="7" width="3.5546875" style="1" hidden="1" customWidth="1"/>
    <col min="8" max="8" width="61.44140625" style="1" bestFit="1" customWidth="1"/>
    <col min="9" max="16384" width="9.109375" style="1"/>
  </cols>
  <sheetData>
    <row r="1" spans="1:8" ht="15" customHeight="1" x14ac:dyDescent="0.3">
      <c r="A1" s="47" t="s">
        <v>0</v>
      </c>
      <c r="B1" s="48"/>
      <c r="C1" s="48"/>
      <c r="D1" s="48"/>
      <c r="E1" s="48"/>
      <c r="F1" s="48"/>
      <c r="G1" s="49"/>
    </row>
    <row r="2" spans="1:8" ht="15" customHeight="1" x14ac:dyDescent="0.3">
      <c r="A2" s="50" t="s">
        <v>1</v>
      </c>
      <c r="B2" s="51"/>
      <c r="C2" s="51"/>
      <c r="D2" s="51"/>
      <c r="E2" s="51"/>
      <c r="F2" s="51"/>
      <c r="G2" s="52"/>
    </row>
    <row r="3" spans="1:8" ht="15" customHeight="1" x14ac:dyDescent="0.3">
      <c r="A3" s="43" t="s">
        <v>49</v>
      </c>
      <c r="B3" s="44"/>
      <c r="C3" s="44"/>
      <c r="D3" s="44"/>
      <c r="E3" s="10"/>
      <c r="F3" s="10"/>
      <c r="G3" s="7"/>
    </row>
    <row r="4" spans="1:8" ht="15" customHeight="1" x14ac:dyDescent="0.3">
      <c r="A4" s="11"/>
      <c r="B4" s="12"/>
      <c r="C4" s="12"/>
      <c r="D4" s="37" t="s">
        <v>51</v>
      </c>
      <c r="E4" s="12"/>
      <c r="F4" s="12"/>
      <c r="G4" s="13"/>
    </row>
    <row r="5" spans="1:8" ht="56.25" customHeight="1" x14ac:dyDescent="0.3">
      <c r="A5" s="14" t="s">
        <v>2</v>
      </c>
      <c r="B5" s="15" t="s">
        <v>3</v>
      </c>
      <c r="C5" s="16" t="s">
        <v>25</v>
      </c>
      <c r="D5" s="16" t="s">
        <v>27</v>
      </c>
      <c r="E5" s="15" t="s">
        <v>4</v>
      </c>
      <c r="F5" s="53" t="s">
        <v>22</v>
      </c>
      <c r="G5" s="54"/>
      <c r="H5" s="6"/>
    </row>
    <row r="6" spans="1:8" s="2" customFormat="1" ht="14.4" x14ac:dyDescent="0.3">
      <c r="A6" s="17" t="s">
        <v>5</v>
      </c>
      <c r="B6" s="18"/>
      <c r="C6" s="18"/>
      <c r="D6" s="18"/>
      <c r="E6" s="19"/>
      <c r="F6" s="55"/>
      <c r="G6" s="56"/>
      <c r="H6" s="5"/>
    </row>
    <row r="7" spans="1:8" ht="15" customHeight="1" x14ac:dyDescent="0.3">
      <c r="A7" s="20" t="s">
        <v>6</v>
      </c>
      <c r="B7" s="21" t="s">
        <v>45</v>
      </c>
      <c r="C7" s="21">
        <v>80</v>
      </c>
      <c r="D7" s="8" t="s">
        <v>28</v>
      </c>
      <c r="E7" s="62">
        <f>4.23</f>
        <v>4.2300000000000004</v>
      </c>
      <c r="F7" s="38">
        <f t="shared" ref="F7:F14" si="0">E7*1.1</f>
        <v>4.6530000000000005</v>
      </c>
      <c r="G7" s="39"/>
      <c r="H7" s="4"/>
    </row>
    <row r="8" spans="1:8" ht="15" customHeight="1" x14ac:dyDescent="0.3">
      <c r="A8" s="20" t="s">
        <v>7</v>
      </c>
      <c r="B8" s="21" t="s">
        <v>45</v>
      </c>
      <c r="C8" s="21">
        <v>80</v>
      </c>
      <c r="D8" s="8" t="s">
        <v>28</v>
      </c>
      <c r="E8" s="62">
        <f>4.23</f>
        <v>4.2300000000000004</v>
      </c>
      <c r="F8" s="38">
        <f t="shared" si="0"/>
        <v>4.6530000000000005</v>
      </c>
      <c r="G8" s="39"/>
      <c r="H8" s="4"/>
    </row>
    <row r="9" spans="1:8" ht="15" customHeight="1" x14ac:dyDescent="0.3">
      <c r="A9" s="20" t="s">
        <v>8</v>
      </c>
      <c r="B9" s="21" t="s">
        <v>46</v>
      </c>
      <c r="C9" s="21">
        <v>73</v>
      </c>
      <c r="D9" s="8" t="s">
        <v>29</v>
      </c>
      <c r="E9" s="62">
        <f>4.23</f>
        <v>4.2300000000000004</v>
      </c>
      <c r="F9" s="38">
        <f t="shared" si="0"/>
        <v>4.6530000000000005</v>
      </c>
      <c r="G9" s="39"/>
      <c r="H9" s="4"/>
    </row>
    <row r="10" spans="1:8" ht="15" customHeight="1" x14ac:dyDescent="0.3">
      <c r="A10" s="20" t="s">
        <v>9</v>
      </c>
      <c r="B10" s="21" t="s">
        <v>47</v>
      </c>
      <c r="C10" s="21">
        <v>73</v>
      </c>
      <c r="D10" s="8" t="s">
        <v>29</v>
      </c>
      <c r="E10" s="62">
        <f>4.23</f>
        <v>4.2300000000000004</v>
      </c>
      <c r="F10" s="38">
        <f t="shared" si="0"/>
        <v>4.6530000000000005</v>
      </c>
      <c r="G10" s="39"/>
      <c r="H10" s="4"/>
    </row>
    <row r="11" spans="1:8" ht="15" customHeight="1" x14ac:dyDescent="0.3">
      <c r="A11" s="20" t="s">
        <v>10</v>
      </c>
      <c r="B11" s="21">
        <v>126</v>
      </c>
      <c r="C11" s="21">
        <v>93</v>
      </c>
      <c r="D11" s="8" t="s">
        <v>30</v>
      </c>
      <c r="E11" s="62">
        <f>1.2</f>
        <v>1.2</v>
      </c>
      <c r="F11" s="38">
        <f t="shared" si="0"/>
        <v>1.32</v>
      </c>
      <c r="G11" s="39"/>
      <c r="H11" s="4"/>
    </row>
    <row r="12" spans="1:8" ht="15" customHeight="1" x14ac:dyDescent="0.3">
      <c r="A12" s="59" t="s">
        <v>38</v>
      </c>
      <c r="B12" s="60">
        <v>819</v>
      </c>
      <c r="C12" s="60">
        <v>46</v>
      </c>
      <c r="D12" s="61" t="s">
        <v>41</v>
      </c>
      <c r="E12" s="63">
        <f>100</f>
        <v>100</v>
      </c>
      <c r="F12" s="45" t="s">
        <v>24</v>
      </c>
      <c r="G12" s="46"/>
      <c r="H12" s="4"/>
    </row>
    <row r="13" spans="1:8" ht="15" customHeight="1" x14ac:dyDescent="0.3">
      <c r="A13" s="59" t="s">
        <v>39</v>
      </c>
      <c r="B13" s="60">
        <v>820</v>
      </c>
      <c r="C13" s="60">
        <v>103</v>
      </c>
      <c r="D13" s="61" t="s">
        <v>42</v>
      </c>
      <c r="E13" s="63">
        <f>55</f>
        <v>55</v>
      </c>
      <c r="F13" s="45" t="s">
        <v>23</v>
      </c>
      <c r="G13" s="46"/>
      <c r="H13" s="4"/>
    </row>
    <row r="14" spans="1:8" ht="15" customHeight="1" x14ac:dyDescent="0.3">
      <c r="A14" s="20" t="s">
        <v>11</v>
      </c>
      <c r="B14" s="21">
        <v>103</v>
      </c>
      <c r="C14" s="21">
        <v>79</v>
      </c>
      <c r="D14" s="8" t="s">
        <v>31</v>
      </c>
      <c r="E14" s="62">
        <f>1.2</f>
        <v>1.2</v>
      </c>
      <c r="F14" s="38">
        <f t="shared" si="0"/>
        <v>1.32</v>
      </c>
      <c r="G14" s="39"/>
      <c r="H14" s="4"/>
    </row>
    <row r="15" spans="1:8" ht="15" customHeight="1" x14ac:dyDescent="0.3">
      <c r="A15" s="20" t="s">
        <v>12</v>
      </c>
      <c r="B15" s="21">
        <v>82</v>
      </c>
      <c r="C15" s="21">
        <v>36</v>
      </c>
      <c r="D15" s="8" t="s">
        <v>32</v>
      </c>
      <c r="E15" s="62">
        <f>1.53</f>
        <v>1.53</v>
      </c>
      <c r="F15" s="38">
        <f>E15*1.25</f>
        <v>1.9125000000000001</v>
      </c>
      <c r="G15" s="39"/>
      <c r="H15" s="4"/>
    </row>
    <row r="16" spans="1:8" ht="15" customHeight="1" x14ac:dyDescent="0.3">
      <c r="A16" s="20" t="s">
        <v>44</v>
      </c>
      <c r="B16" s="21">
        <v>83</v>
      </c>
      <c r="C16" s="21">
        <v>93</v>
      </c>
      <c r="D16" s="66" t="s">
        <v>30</v>
      </c>
      <c r="E16" s="62">
        <f>1.27</f>
        <v>1.27</v>
      </c>
      <c r="F16" s="38">
        <f>E16*1.5</f>
        <v>1.905</v>
      </c>
      <c r="G16" s="39"/>
      <c r="H16" s="4"/>
    </row>
    <row r="17" spans="1:8" ht="15" customHeight="1" x14ac:dyDescent="0.3">
      <c r="A17" s="20" t="s">
        <v>13</v>
      </c>
      <c r="B17" s="21">
        <v>156</v>
      </c>
      <c r="C17" s="21">
        <v>34</v>
      </c>
      <c r="D17" s="8" t="s">
        <v>43</v>
      </c>
      <c r="E17" s="62">
        <f>0.95</f>
        <v>0.95</v>
      </c>
      <c r="F17" s="38">
        <f>E17*1.38</f>
        <v>1.3109999999999999</v>
      </c>
      <c r="G17" s="39"/>
      <c r="H17" s="4"/>
    </row>
    <row r="18" spans="1:8" ht="15" customHeight="1" x14ac:dyDescent="0.3">
      <c r="A18" s="22" t="s">
        <v>14</v>
      </c>
      <c r="B18" s="23">
        <v>150</v>
      </c>
      <c r="C18" s="23" t="s">
        <v>26</v>
      </c>
      <c r="D18" s="24" t="s">
        <v>50</v>
      </c>
      <c r="E18" s="33">
        <f>1</f>
        <v>1</v>
      </c>
      <c r="F18" s="42">
        <f>E18*1.31</f>
        <v>1.31</v>
      </c>
      <c r="G18" s="41"/>
      <c r="H18" s="4"/>
    </row>
    <row r="19" spans="1:8" ht="15" customHeight="1" x14ac:dyDescent="0.3">
      <c r="A19" s="20" t="s">
        <v>15</v>
      </c>
      <c r="B19" s="21">
        <v>205</v>
      </c>
      <c r="C19" s="21">
        <v>105</v>
      </c>
      <c r="D19" s="8" t="s">
        <v>33</v>
      </c>
      <c r="E19" s="62">
        <f>0.67</f>
        <v>0.67</v>
      </c>
      <c r="F19" s="38">
        <f>E19*1.25</f>
        <v>0.83750000000000002</v>
      </c>
      <c r="G19" s="39"/>
      <c r="H19" s="4"/>
    </row>
    <row r="20" spans="1:8" ht="14.4" x14ac:dyDescent="0.3">
      <c r="A20" s="20" t="s">
        <v>17</v>
      </c>
      <c r="B20" s="21">
        <v>159</v>
      </c>
      <c r="C20" s="21">
        <v>62</v>
      </c>
      <c r="D20" s="66" t="s">
        <v>40</v>
      </c>
      <c r="E20" s="62">
        <f>0.95</f>
        <v>0.95</v>
      </c>
      <c r="F20" s="38">
        <f>E20*1.32</f>
        <v>1.254</v>
      </c>
      <c r="G20" s="39"/>
      <c r="H20" s="4"/>
    </row>
    <row r="21" spans="1:8" s="2" customFormat="1" ht="14.4" x14ac:dyDescent="0.3">
      <c r="A21" s="25" t="s">
        <v>16</v>
      </c>
      <c r="B21" s="26"/>
      <c r="C21" s="26"/>
      <c r="D21" s="26"/>
      <c r="E21" s="64"/>
      <c r="F21" s="57"/>
      <c r="G21" s="58"/>
      <c r="H21" s="5"/>
    </row>
    <row r="22" spans="1:8" ht="14.4" x14ac:dyDescent="0.3">
      <c r="A22" s="20" t="s">
        <v>11</v>
      </c>
      <c r="B22" s="21">
        <v>103</v>
      </c>
      <c r="C22" s="21">
        <v>79</v>
      </c>
      <c r="D22" s="8" t="s">
        <v>31</v>
      </c>
      <c r="E22" s="62">
        <f>0.95</f>
        <v>0.95</v>
      </c>
      <c r="F22" s="38">
        <f>E22*1.32</f>
        <v>1.254</v>
      </c>
      <c r="G22" s="39"/>
      <c r="H22" s="4"/>
    </row>
    <row r="23" spans="1:8" ht="14.4" x14ac:dyDescent="0.3">
      <c r="A23" s="20" t="s">
        <v>37</v>
      </c>
      <c r="B23" s="21">
        <v>83</v>
      </c>
      <c r="C23" s="21">
        <v>93</v>
      </c>
      <c r="D23" s="66" t="s">
        <v>30</v>
      </c>
      <c r="E23" s="62">
        <f>1.53</f>
        <v>1.53</v>
      </c>
      <c r="F23" s="38">
        <f>E23*1.25</f>
        <v>1.9125000000000001</v>
      </c>
      <c r="G23" s="39"/>
      <c r="H23" s="4"/>
    </row>
    <row r="24" spans="1:8" ht="14.4" x14ac:dyDescent="0.3">
      <c r="A24" s="20" t="s">
        <v>35</v>
      </c>
      <c r="B24" s="21">
        <v>83</v>
      </c>
      <c r="C24" s="21">
        <v>34</v>
      </c>
      <c r="D24" s="8" t="s">
        <v>43</v>
      </c>
      <c r="E24" s="62"/>
      <c r="F24" s="27"/>
      <c r="G24" s="28"/>
      <c r="H24" s="4"/>
    </row>
    <row r="25" spans="1:8" ht="14.4" x14ac:dyDescent="0.3">
      <c r="A25" s="20" t="s">
        <v>12</v>
      </c>
      <c r="B25" s="21">
        <v>82</v>
      </c>
      <c r="C25" s="21">
        <v>36</v>
      </c>
      <c r="D25" s="8" t="s">
        <v>32</v>
      </c>
      <c r="E25" s="62">
        <f>1.53</f>
        <v>1.53</v>
      </c>
      <c r="F25" s="38">
        <f>E25*1.25</f>
        <v>1.9125000000000001</v>
      </c>
      <c r="G25" s="39"/>
      <c r="H25" s="4"/>
    </row>
    <row r="26" spans="1:8" ht="14.4" x14ac:dyDescent="0.3">
      <c r="A26" s="22" t="s">
        <v>14</v>
      </c>
      <c r="B26" s="23">
        <v>150</v>
      </c>
      <c r="C26" s="23" t="s">
        <v>26</v>
      </c>
      <c r="D26" s="24" t="s">
        <v>50</v>
      </c>
      <c r="E26" s="33">
        <f>1</f>
        <v>1</v>
      </c>
      <c r="F26" s="40">
        <f>E26*1.25</f>
        <v>1.25</v>
      </c>
      <c r="G26" s="41"/>
      <c r="H26" s="4"/>
    </row>
    <row r="27" spans="1:8" ht="14.4" x14ac:dyDescent="0.3">
      <c r="A27" s="20" t="s">
        <v>15</v>
      </c>
      <c r="B27" s="21">
        <v>205</v>
      </c>
      <c r="C27" s="21">
        <v>105</v>
      </c>
      <c r="D27" s="8" t="s">
        <v>33</v>
      </c>
      <c r="E27" s="62">
        <f>0.67</f>
        <v>0.67</v>
      </c>
      <c r="F27" s="38">
        <f>E27*1.25</f>
        <v>0.83750000000000002</v>
      </c>
      <c r="G27" s="39"/>
      <c r="H27" s="4"/>
    </row>
    <row r="28" spans="1:8" ht="14.4" x14ac:dyDescent="0.3">
      <c r="A28" s="20" t="s">
        <v>17</v>
      </c>
      <c r="B28" s="21">
        <v>159</v>
      </c>
      <c r="C28" s="21">
        <v>62</v>
      </c>
      <c r="D28" s="66" t="s">
        <v>40</v>
      </c>
      <c r="E28" s="62">
        <f>0.95</f>
        <v>0.95</v>
      </c>
      <c r="F28" s="38">
        <f>E28*1.32</f>
        <v>1.254</v>
      </c>
      <c r="G28" s="39"/>
      <c r="H28" s="4"/>
    </row>
    <row r="29" spans="1:8" ht="14.4" x14ac:dyDescent="0.3">
      <c r="A29" s="20" t="s">
        <v>18</v>
      </c>
      <c r="B29" s="21">
        <v>158</v>
      </c>
      <c r="C29" s="21">
        <v>90</v>
      </c>
      <c r="D29" s="8" t="s">
        <v>34</v>
      </c>
      <c r="E29" s="62">
        <f>0.95</f>
        <v>0.95</v>
      </c>
      <c r="F29" s="38">
        <f>E29*1.32</f>
        <v>1.254</v>
      </c>
      <c r="G29" s="39"/>
      <c r="H29" s="4"/>
    </row>
    <row r="30" spans="1:8" s="2" customFormat="1" ht="15" customHeight="1" x14ac:dyDescent="0.3">
      <c r="A30" s="25" t="s">
        <v>19</v>
      </c>
      <c r="B30" s="26"/>
      <c r="C30" s="26"/>
      <c r="D30" s="26"/>
      <c r="E30" s="64"/>
      <c r="F30" s="29" t="s">
        <v>20</v>
      </c>
      <c r="G30" s="30" t="s">
        <v>21</v>
      </c>
      <c r="H30" s="5"/>
    </row>
    <row r="31" spans="1:8" ht="14.25" customHeight="1" x14ac:dyDescent="0.3">
      <c r="A31" s="20" t="s">
        <v>11</v>
      </c>
      <c r="B31" s="21">
        <v>103</v>
      </c>
      <c r="C31" s="21">
        <v>79</v>
      </c>
      <c r="D31" s="8" t="s">
        <v>31</v>
      </c>
      <c r="E31" s="62">
        <f>0.95</f>
        <v>0.95</v>
      </c>
      <c r="F31" s="31">
        <f>E31*1.32</f>
        <v>1.254</v>
      </c>
      <c r="G31" s="32">
        <f>E31*1.125</f>
        <v>1.0687499999999999</v>
      </c>
      <c r="H31" s="4"/>
    </row>
    <row r="32" spans="1:8" ht="14.25" customHeight="1" x14ac:dyDescent="0.3">
      <c r="A32" s="20" t="s">
        <v>36</v>
      </c>
      <c r="B32" s="21">
        <v>83</v>
      </c>
      <c r="C32" s="21">
        <v>93</v>
      </c>
      <c r="D32" s="66" t="s">
        <v>30</v>
      </c>
      <c r="E32" s="62">
        <f>0.95</f>
        <v>0.95</v>
      </c>
      <c r="F32" s="31">
        <f>E32*2.01</f>
        <v>1.9094999999999998</v>
      </c>
      <c r="G32" s="32">
        <f>E32*1.8</f>
        <v>1.71</v>
      </c>
      <c r="H32" s="4"/>
    </row>
    <row r="33" spans="1:8" ht="14.25" customHeight="1" x14ac:dyDescent="0.3">
      <c r="A33" s="20" t="s">
        <v>35</v>
      </c>
      <c r="B33" s="21">
        <v>83</v>
      </c>
      <c r="C33" s="21">
        <v>34</v>
      </c>
      <c r="D33" s="8" t="s">
        <v>43</v>
      </c>
      <c r="E33" s="62">
        <f>1.53</f>
        <v>1.53</v>
      </c>
      <c r="F33" s="31">
        <f>E33*1.25</f>
        <v>1.9125000000000001</v>
      </c>
      <c r="G33" s="32">
        <f>E33*1.125</f>
        <v>1.7212499999999999</v>
      </c>
      <c r="H33" s="4"/>
    </row>
    <row r="34" spans="1:8" ht="14.25" customHeight="1" x14ac:dyDescent="0.3">
      <c r="A34" s="20" t="s">
        <v>12</v>
      </c>
      <c r="B34" s="21">
        <v>82</v>
      </c>
      <c r="C34" s="21">
        <v>36</v>
      </c>
      <c r="D34" s="8" t="s">
        <v>32</v>
      </c>
      <c r="E34" s="62"/>
      <c r="F34" s="31"/>
      <c r="G34" s="32"/>
      <c r="H34" s="4"/>
    </row>
    <row r="35" spans="1:8" ht="14.25" customHeight="1" x14ac:dyDescent="0.3">
      <c r="A35" s="22" t="s">
        <v>14</v>
      </c>
      <c r="B35" s="23">
        <v>150</v>
      </c>
      <c r="C35" s="23" t="s">
        <v>26</v>
      </c>
      <c r="D35" s="24" t="s">
        <v>50</v>
      </c>
      <c r="E35" s="33">
        <f>1</f>
        <v>1</v>
      </c>
      <c r="F35" s="33">
        <f>E35*1.25</f>
        <v>1.25</v>
      </c>
      <c r="G35" s="34">
        <f>E35*1.07</f>
        <v>1.07</v>
      </c>
      <c r="H35" s="4"/>
    </row>
    <row r="36" spans="1:8" ht="14.25" customHeight="1" x14ac:dyDescent="0.3">
      <c r="A36" s="20" t="s">
        <v>15</v>
      </c>
      <c r="B36" s="21">
        <v>205</v>
      </c>
      <c r="C36" s="21">
        <v>105</v>
      </c>
      <c r="D36" s="8" t="s">
        <v>33</v>
      </c>
      <c r="E36" s="62">
        <f>0.67</f>
        <v>0.67</v>
      </c>
      <c r="F36" s="31">
        <f>E36*1.25</f>
        <v>0.83750000000000002</v>
      </c>
      <c r="G36" s="32">
        <f>E36*1.125</f>
        <v>0.75375000000000003</v>
      </c>
      <c r="H36" s="4"/>
    </row>
    <row r="37" spans="1:8" ht="14.25" customHeight="1" x14ac:dyDescent="0.3">
      <c r="A37" s="20" t="s">
        <v>17</v>
      </c>
      <c r="B37" s="21">
        <v>159</v>
      </c>
      <c r="C37" s="21">
        <v>62</v>
      </c>
      <c r="D37" s="66" t="s">
        <v>40</v>
      </c>
      <c r="E37" s="62">
        <f>0.95</f>
        <v>0.95</v>
      </c>
      <c r="F37" s="31">
        <f>E37*1.32</f>
        <v>1.254</v>
      </c>
      <c r="G37" s="32">
        <f>E37*1.125</f>
        <v>1.0687499999999999</v>
      </c>
      <c r="H37" s="4"/>
    </row>
    <row r="38" spans="1:8" ht="14.25" customHeight="1" thickBot="1" x14ac:dyDescent="0.35">
      <c r="A38" s="20" t="s">
        <v>18</v>
      </c>
      <c r="B38" s="21">
        <v>158</v>
      </c>
      <c r="C38" s="21">
        <v>90</v>
      </c>
      <c r="D38" s="8" t="s">
        <v>34</v>
      </c>
      <c r="E38" s="65">
        <f>0.95</f>
        <v>0.95</v>
      </c>
      <c r="F38" s="35">
        <f>E38*1.32</f>
        <v>1.254</v>
      </c>
      <c r="G38" s="36">
        <f>E38*1.125</f>
        <v>1.0687499999999999</v>
      </c>
      <c r="H38" s="4"/>
    </row>
    <row r="39" spans="1:8" ht="15" customHeight="1" x14ac:dyDescent="0.3">
      <c r="A39" s="20" t="s">
        <v>15</v>
      </c>
      <c r="B39" s="21">
        <v>205</v>
      </c>
      <c r="C39" s="21">
        <v>105</v>
      </c>
      <c r="D39" s="8" t="s">
        <v>33</v>
      </c>
      <c r="E39" s="62">
        <f>0.67</f>
        <v>0.67</v>
      </c>
      <c r="F39" s="38">
        <f>E39*1.25</f>
        <v>0.83750000000000002</v>
      </c>
      <c r="G39" s="39"/>
      <c r="H39" s="4"/>
    </row>
    <row r="40" spans="1:8" ht="49.5" customHeight="1" x14ac:dyDescent="0.3">
      <c r="A40" s="67" t="s">
        <v>48</v>
      </c>
      <c r="B40" s="67"/>
      <c r="C40" s="67"/>
      <c r="D40" s="67"/>
      <c r="E40" s="9"/>
      <c r="F40" s="9"/>
      <c r="G40" s="7"/>
    </row>
  </sheetData>
  <mergeCells count="29">
    <mergeCell ref="F39:G39"/>
    <mergeCell ref="A40:D40"/>
    <mergeCell ref="A3:D3"/>
    <mergeCell ref="F12:G12"/>
    <mergeCell ref="A1:G1"/>
    <mergeCell ref="A2:G2"/>
    <mergeCell ref="F5:G5"/>
    <mergeCell ref="F6:G6"/>
    <mergeCell ref="F7:G7"/>
    <mergeCell ref="F8:G8"/>
    <mergeCell ref="F9:G9"/>
    <mergeCell ref="F10:G10"/>
    <mergeCell ref="F11:G11"/>
    <mergeCell ref="F21:G21"/>
    <mergeCell ref="F13:G13"/>
    <mergeCell ref="F14:G14"/>
    <mergeCell ref="F15:G15"/>
    <mergeCell ref="F16:G16"/>
    <mergeCell ref="F17:G17"/>
    <mergeCell ref="F18:G18"/>
    <mergeCell ref="F19:G19"/>
    <mergeCell ref="F20:G20"/>
    <mergeCell ref="F28:G28"/>
    <mergeCell ref="F29:G29"/>
    <mergeCell ref="F22:G22"/>
    <mergeCell ref="F23:G23"/>
    <mergeCell ref="F25:G25"/>
    <mergeCell ref="F26:G26"/>
    <mergeCell ref="F27:G27"/>
  </mergeCells>
  <printOptions horizontalCentered="1"/>
  <pageMargins left="0.25" right="0.25" top="0.5" bottom="0.25" header="0.5" footer="0.3"/>
  <pageSetup scale="92" orientation="landscape" r:id="rId1"/>
  <headerFooter>
    <oddHeader xml:space="preserve">&amp;RExhibit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Schedule</vt:lpstr>
    </vt:vector>
  </TitlesOfParts>
  <Company>County of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Muro, Michael</dc:creator>
  <cp:lastModifiedBy>Black, Marcelia</cp:lastModifiedBy>
  <cp:lastPrinted>2023-05-01T18:15:41Z</cp:lastPrinted>
  <dcterms:created xsi:type="dcterms:W3CDTF">2020-06-03T22:03:02Z</dcterms:created>
  <dcterms:modified xsi:type="dcterms:W3CDTF">2023-07-03T19:11:41Z</dcterms:modified>
</cp:coreProperties>
</file>