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Fresno County 2021\kit\Official Adjusted Data\"/>
    </mc:Choice>
  </mc:AlternateContent>
  <xr:revisionPtr revIDLastSave="0" documentId="13_ncr:1_{335B01B9-64E3-438D-BE2F-07DEA314C1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Assignments!$B$5:$E$5</definedName>
    <definedName name="_xlnm.Print_Area" localSheetId="1">Assignments!$B$4:$Q$97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6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Q6" i="1"/>
  <c r="D99" i="1"/>
  <c r="I8" i="2" s="1"/>
  <c r="E99" i="1"/>
  <c r="I10" i="2" s="1"/>
  <c r="F99" i="1"/>
  <c r="I11" i="2" s="1"/>
  <c r="H11" i="2" s="1"/>
  <c r="G99" i="1"/>
  <c r="I12" i="2" s="1"/>
  <c r="H99" i="1"/>
  <c r="I13" i="2" s="1"/>
  <c r="I99" i="1"/>
  <c r="I14" i="2" s="1"/>
  <c r="J99" i="1"/>
  <c r="I15" i="2" s="1"/>
  <c r="K99" i="1"/>
  <c r="I16" i="2" s="1"/>
  <c r="L99" i="1"/>
  <c r="I17" i="2" s="1"/>
  <c r="N99" i="1"/>
  <c r="I19" i="2" s="1"/>
  <c r="O99" i="1"/>
  <c r="I20" i="2" s="1"/>
  <c r="P99" i="1"/>
  <c r="I21" i="2" s="1"/>
  <c r="O11" i="2" l="1"/>
  <c r="M99" i="1"/>
  <c r="I18" i="2" s="1"/>
  <c r="H18" i="2" s="1"/>
  <c r="O18" i="2" s="1"/>
  <c r="H12" i="2"/>
  <c r="O12" i="2" s="1"/>
  <c r="Q99" i="1"/>
  <c r="I22" i="2" s="1"/>
  <c r="H22" i="2" s="1"/>
  <c r="O22" i="2" s="1"/>
  <c r="H15" i="2"/>
  <c r="H13" i="2"/>
  <c r="H16" i="2"/>
  <c r="O16" i="2" s="1"/>
  <c r="H21" i="2"/>
  <c r="H19" i="2"/>
  <c r="H8" i="2"/>
  <c r="H14" i="2"/>
  <c r="O14" i="2" s="1"/>
  <c r="H17" i="2"/>
  <c r="O17" i="2" s="1"/>
  <c r="H10" i="2"/>
  <c r="H20" i="2"/>
  <c r="O21" i="2" l="1"/>
  <c r="O20" i="2"/>
  <c r="O13" i="2"/>
  <c r="O2" i="1"/>
  <c r="N7" i="2"/>
  <c r="N17" i="2" l="1"/>
  <c r="N14" i="2"/>
  <c r="N13" i="2"/>
  <c r="N21" i="2"/>
  <c r="N12" i="2"/>
  <c r="N20" i="2"/>
  <c r="N11" i="2"/>
  <c r="N16" i="2"/>
  <c r="N18" i="2"/>
  <c r="N22" i="2"/>
  <c r="L7" i="2" l="1"/>
  <c r="M7" i="2"/>
  <c r="I2" i="1" l="1"/>
  <c r="L2" i="1"/>
  <c r="M18" i="2"/>
  <c r="L12" i="2"/>
  <c r="L14" i="2"/>
  <c r="L11" i="2"/>
  <c r="L18" i="2"/>
  <c r="L22" i="2"/>
  <c r="M14" i="2"/>
  <c r="M11" i="2"/>
  <c r="M22" i="2"/>
  <c r="L16" i="2"/>
  <c r="M13" i="2"/>
  <c r="L13" i="2"/>
  <c r="L17" i="2"/>
  <c r="L21" i="2"/>
  <c r="M17" i="2"/>
  <c r="M16" i="2"/>
  <c r="M20" i="2"/>
  <c r="M12" i="2"/>
  <c r="M21" i="2"/>
  <c r="L20" i="2"/>
  <c r="G9" i="2"/>
  <c r="N9" i="2" l="1"/>
  <c r="P2" i="1"/>
  <c r="E9" i="2"/>
  <c r="F9" i="2"/>
  <c r="K7" i="2"/>
  <c r="J7" i="2"/>
  <c r="M9" i="2" l="1"/>
  <c r="M2" i="1"/>
  <c r="L9" i="2"/>
  <c r="J2" i="1"/>
  <c r="P13" i="2"/>
  <c r="J13" i="2" l="1"/>
  <c r="K13" i="2"/>
  <c r="P18" i="2"/>
  <c r="P22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K18" i="2"/>
  <c r="C2" i="1"/>
  <c r="J18" i="2"/>
  <c r="F2" i="1"/>
  <c r="K22" i="2"/>
  <c r="K17" i="2"/>
  <c r="K21" i="2"/>
  <c r="K20" i="2"/>
  <c r="J22" i="2"/>
  <c r="K11" i="2"/>
  <c r="C9" i="2" l="1"/>
  <c r="D9" i="2"/>
  <c r="I9" i="2" l="1"/>
  <c r="P9" i="2" s="1"/>
  <c r="G2" i="1"/>
  <c r="K9" i="2"/>
  <c r="J9" i="2"/>
  <c r="D2" i="1"/>
</calcChain>
</file>

<file path=xl/sharedStrings.xml><?xml version="1.0" encoding="utf-8"?>
<sst xmlns="http://schemas.openxmlformats.org/spreadsheetml/2006/main" count="163" uniqueCount="90">
  <si>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</si>
  <si>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</si>
  <si>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</si>
  <si>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</si>
  <si>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</si>
  <si>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</si>
  <si>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</si>
  <si>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</si>
  <si>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</si>
  <si>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</si>
  <si>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</si>
  <si>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</si>
  <si>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</si>
  <si>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</si>
  <si>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</si>
  <si>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</si>
  <si>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</si>
  <si>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</si>
  <si>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</si>
  <si>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</si>
  <si>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</si>
  <si>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</si>
  <si>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</si>
  <si>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</si>
  <si>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</si>
  <si>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</si>
  <si>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</si>
  <si>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</si>
  <si>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</si>
  <si>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</si>
  <si>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</si>
  <si>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</si>
  <si>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</si>
  <si>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</si>
  <si>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</si>
  <si>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</si>
  <si>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</si>
  <si>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</si>
  <si>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</si>
  <si>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</si>
  <si>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</si>
  <si>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</si>
  <si>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</si>
  <si>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</si>
  <si>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</si>
  <si>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other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</si>
  <si>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</si>
  <si>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</si>
  <si>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</si>
  <si>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</si>
  <si>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</si>
  <si>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District (1-5)</t>
  </si>
  <si>
    <t>City or</t>
  </si>
  <si>
    <t>Place</t>
  </si>
  <si>
    <t>Shaver Lake|Auberry</t>
  </si>
  <si>
    <t>Friant</t>
  </si>
  <si>
    <t>Squaw Valley</t>
  </si>
  <si>
    <t>Fresno</t>
  </si>
  <si>
    <t>Clovis</t>
  </si>
  <si>
    <t>Centerville|Minkler</t>
  </si>
  <si>
    <t>Old Fig Garden</t>
  </si>
  <si>
    <t>Tarpey Village</t>
  </si>
  <si>
    <t>Mayfair</t>
  </si>
  <si>
    <t>Sunnyside</t>
  </si>
  <si>
    <t>Calwa</t>
  </si>
  <si>
    <t>Biola</t>
  </si>
  <si>
    <t>Kerman</t>
  </si>
  <si>
    <t>Easton</t>
  </si>
  <si>
    <t>Malaga</t>
  </si>
  <si>
    <t>Del Rey</t>
  </si>
  <si>
    <t>Sanger</t>
  </si>
  <si>
    <t>Reedley</t>
  </si>
  <si>
    <t>Orange Cove</t>
  </si>
  <si>
    <t>Firebaugh</t>
  </si>
  <si>
    <t>Mendota</t>
  </si>
  <si>
    <t>San Joaquin</t>
  </si>
  <si>
    <t>Caruthers|Raisin</t>
  </si>
  <si>
    <t>Bowles|Monmouth</t>
  </si>
  <si>
    <t>Fowler</t>
  </si>
  <si>
    <t>Selma</t>
  </si>
  <si>
    <t>Kingsburg</t>
  </si>
  <si>
    <t>Parlier</t>
  </si>
  <si>
    <t>Riverdale</t>
  </si>
  <si>
    <t>Laton</t>
  </si>
  <si>
    <t>Huron</t>
  </si>
  <si>
    <t>Coalinga</t>
  </si>
  <si>
    <t>When complete, please email this file to FresnoCountyRedistricting2021@fresnocountyca.gov</t>
  </si>
  <si>
    <t>Fresno County 2021 Public Participation Kit</t>
  </si>
  <si>
    <t>2020 Pop.</t>
  </si>
  <si>
    <t>Enter your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</si>
</sst>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7" fillId="0" borderId="3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2" xfId="0" applyFont="1" applyBorder="1" applyAlignment="1"/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5" sqref="B15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5</v>
      </c>
    </row>
    <row r="6" spans="1:8" x14ac:dyDescent="0.3">
      <c r="A6" s="2" t="s">
        <v>6</v>
      </c>
    </row>
    <row r="7" spans="1:8" x14ac:dyDescent="0.3">
      <c r="A7" s="2" t="s">
        <v>48</v>
      </c>
    </row>
    <row r="8" spans="1:8" x14ac:dyDescent="0.3">
      <c r="B8" s="2" t="s">
        <v>47</v>
      </c>
    </row>
    <row r="9" spans="1:8" x14ac:dyDescent="0.3">
      <c r="B9" s="2" t="s">
        <v>7</v>
      </c>
    </row>
    <row r="11" spans="1:8" x14ac:dyDescent="0.3">
      <c r="A11" s="1" t="s">
        <v>8</v>
      </c>
      <c r="B11" s="2" t="s">
        <v>9</v>
      </c>
    </row>
    <row r="12" spans="1:8" x14ac:dyDescent="0.3">
      <c r="B12" s="2" t="s">
        <v>10</v>
      </c>
      <c r="G12" s="3" t="s">
        <v>11</v>
      </c>
      <c r="H12" s="2" t="s">
        <v>12</v>
      </c>
    </row>
    <row r="14" spans="1:8" x14ac:dyDescent="0.3">
      <c r="A14" s="1" t="s">
        <v>13</v>
      </c>
    </row>
    <row r="15" spans="1:8" x14ac:dyDescent="0.3">
      <c r="B15" s="2" t="s">
        <v>86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15.6640625" style="36" bestFit="1" customWidth="1"/>
    <col min="4" max="4" width="12.44140625" style="36" bestFit="1" customWidth="1"/>
    <col min="5" max="5" width="7.88671875" style="36" bestFit="1" customWidth="1"/>
    <col min="6" max="6" width="6.5546875" style="36" bestFit="1" customWidth="1"/>
    <col min="7" max="7" width="7.109375" style="36" bestFit="1" customWidth="1"/>
    <col min="8" max="8" width="6.5546875" style="36" bestFit="1" customWidth="1"/>
    <col min="9" max="9" width="6.33203125" style="42" customWidth="1"/>
    <col min="10" max="10" width="7.109375" style="36" bestFit="1" customWidth="1"/>
    <col min="11" max="12" width="6.33203125" style="36" customWidth="1"/>
    <col min="13" max="13" width="7.109375" style="36" bestFit="1" customWidth="1"/>
    <col min="14" max="15" width="6.33203125" style="36" customWidth="1"/>
    <col min="16" max="16" width="7.109375" style="36" bestFit="1" customWidth="1"/>
    <col min="17" max="17" width="6.33203125" style="36" customWidth="1"/>
    <col min="18" max="18" width="6.88671875" style="5"/>
    <col min="19" max="19" width="3.44140625" style="5" bestFit="1" customWidth="1"/>
    <col min="20" max="21" width="6.5546875" style="5" customWidth="1"/>
    <col min="22" max="22" width="3.5546875" style="5" customWidth="1"/>
    <col min="23" max="24" width="6.5546875" style="5" customWidth="1"/>
    <col min="25" max="25" width="3.5546875" style="5" customWidth="1"/>
    <col min="26" max="27" width="6.5546875" style="5" customWidth="1"/>
    <col min="28" max="28" width="3.5546875" style="5" customWidth="1"/>
    <col min="29" max="30" width="6.5546875" style="5" customWidth="1"/>
    <col min="31" max="16384" width="6.88671875" style="5"/>
  </cols>
  <sheetData>
    <row r="1" spans="1:17" ht="12.6" customHeight="1" thickBot="1" x14ac:dyDescent="0.3">
      <c r="A1" s="81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5"/>
    </row>
    <row r="2" spans="1:17" ht="12.6" thickBot="1" x14ac:dyDescent="0.3">
      <c r="B2" s="39" t="s">
        <v>35</v>
      </c>
      <c r="C2" s="37">
        <f>Results!$C$8</f>
        <v>0</v>
      </c>
      <c r="D2" s="37">
        <f>Results!$C$9</f>
        <v>-201706</v>
      </c>
      <c r="E2" s="39" t="s">
        <v>34</v>
      </c>
      <c r="F2" s="37">
        <f>Results!$D$8</f>
        <v>0</v>
      </c>
      <c r="G2" s="37">
        <f>Results!$D$9</f>
        <v>-201706</v>
      </c>
      <c r="H2" s="39" t="s">
        <v>36</v>
      </c>
      <c r="I2" s="37">
        <f>Results!$E$8</f>
        <v>0</v>
      </c>
      <c r="J2" s="37">
        <f>Results!$E$9</f>
        <v>-201706</v>
      </c>
      <c r="K2" s="39" t="s">
        <v>37</v>
      </c>
      <c r="L2" s="37">
        <f>Results!$F$8</f>
        <v>0</v>
      </c>
      <c r="M2" s="38">
        <f>Results!$F$9</f>
        <v>-201706</v>
      </c>
      <c r="N2" s="39" t="s">
        <v>44</v>
      </c>
      <c r="O2" s="37">
        <f>Results!$G$8</f>
        <v>0</v>
      </c>
      <c r="P2" s="38">
        <f>Results!$G$9</f>
        <v>-201706</v>
      </c>
      <c r="Q2" s="5"/>
    </row>
    <row r="3" spans="1:17" x14ac:dyDescent="0.25">
      <c r="I3" s="36"/>
    </row>
    <row r="4" spans="1:17" ht="13.5" customHeight="1" x14ac:dyDescent="0.25">
      <c r="A4" s="51"/>
      <c r="B4" s="62" t="s">
        <v>40</v>
      </c>
      <c r="C4" s="62" t="s">
        <v>52</v>
      </c>
      <c r="D4" s="77" t="s">
        <v>15</v>
      </c>
      <c r="E4" s="78" t="s">
        <v>18</v>
      </c>
      <c r="F4" s="79"/>
      <c r="G4" s="79"/>
      <c r="H4" s="79"/>
      <c r="I4" s="79"/>
      <c r="J4" s="79" t="s">
        <v>49</v>
      </c>
      <c r="K4" s="79"/>
      <c r="L4" s="79"/>
      <c r="M4" s="79"/>
      <c r="N4" s="78" t="s">
        <v>50</v>
      </c>
      <c r="O4" s="79"/>
      <c r="P4" s="79"/>
      <c r="Q4" s="80"/>
    </row>
    <row r="5" spans="1:17" s="4" customFormat="1" ht="24" x14ac:dyDescent="0.25">
      <c r="A5" s="58" t="s">
        <v>51</v>
      </c>
      <c r="B5" s="59" t="s">
        <v>41</v>
      </c>
      <c r="C5" s="59" t="s">
        <v>53</v>
      </c>
      <c r="D5" s="63" t="s">
        <v>14</v>
      </c>
      <c r="E5" s="65" t="s">
        <v>19</v>
      </c>
      <c r="F5" s="60" t="s">
        <v>20</v>
      </c>
      <c r="G5" s="60" t="s">
        <v>21</v>
      </c>
      <c r="H5" s="60" t="s">
        <v>43</v>
      </c>
      <c r="I5" s="64" t="s">
        <v>22</v>
      </c>
      <c r="J5" s="60" t="s">
        <v>19</v>
      </c>
      <c r="K5" s="60" t="s">
        <v>23</v>
      </c>
      <c r="L5" s="61" t="s">
        <v>24</v>
      </c>
      <c r="M5" s="61" t="s">
        <v>45</v>
      </c>
      <c r="N5" s="58" t="s">
        <v>19</v>
      </c>
      <c r="O5" s="61" t="s">
        <v>23</v>
      </c>
      <c r="P5" s="61" t="s">
        <v>24</v>
      </c>
      <c r="Q5" s="66" t="s">
        <v>45</v>
      </c>
    </row>
    <row r="6" spans="1:17" x14ac:dyDescent="0.25">
      <c r="A6" s="52"/>
      <c r="B6" s="40">
        <v>1</v>
      </c>
      <c r="C6" s="40" t="s">
        <v>54</v>
      </c>
      <c r="D6" s="55">
        <v>4889</v>
      </c>
      <c r="E6" s="55">
        <v>3768.076552</v>
      </c>
      <c r="F6" s="40">
        <v>244.281308</v>
      </c>
      <c r="G6" s="40">
        <v>3065.808599</v>
      </c>
      <c r="H6" s="40">
        <v>25</v>
      </c>
      <c r="I6" s="56">
        <v>82.739271000000002</v>
      </c>
      <c r="J6" s="40">
        <v>3414</v>
      </c>
      <c r="K6" s="40">
        <v>280</v>
      </c>
      <c r="L6" s="41">
        <v>16</v>
      </c>
      <c r="M6" s="53">
        <f>J6-K6-L6</f>
        <v>3118</v>
      </c>
      <c r="N6" s="57">
        <v>2832</v>
      </c>
      <c r="O6" s="41">
        <v>204</v>
      </c>
      <c r="P6" s="41">
        <v>12</v>
      </c>
      <c r="Q6" s="53">
        <f>N6-O6-P6</f>
        <v>2616</v>
      </c>
    </row>
    <row r="7" spans="1:17" x14ac:dyDescent="0.25">
      <c r="A7" s="54"/>
      <c r="B7" s="40">
        <v>2</v>
      </c>
      <c r="C7" s="40" t="s">
        <v>55</v>
      </c>
      <c r="D7" s="55">
        <v>10217</v>
      </c>
      <c r="E7" s="55">
        <v>7621.1685630000002</v>
      </c>
      <c r="F7" s="40">
        <v>943.12296700000002</v>
      </c>
      <c r="G7" s="40">
        <v>5816.9438129999999</v>
      </c>
      <c r="H7" s="40">
        <v>94.000032000000004</v>
      </c>
      <c r="I7" s="56">
        <v>549.34925099999998</v>
      </c>
      <c r="J7" s="40">
        <v>7223</v>
      </c>
      <c r="K7" s="40">
        <v>817</v>
      </c>
      <c r="L7" s="41">
        <v>218</v>
      </c>
      <c r="M7" s="53">
        <f t="shared" ref="M7:M70" si="0">J7-K7-L7</f>
        <v>6188</v>
      </c>
      <c r="N7" s="57">
        <v>6199</v>
      </c>
      <c r="O7" s="41">
        <v>663</v>
      </c>
      <c r="P7" s="41">
        <v>169</v>
      </c>
      <c r="Q7" s="53">
        <f t="shared" ref="Q7:Q70" si="1">N7-O7-P7</f>
        <v>5367</v>
      </c>
    </row>
    <row r="8" spans="1:17" x14ac:dyDescent="0.25">
      <c r="A8" s="54"/>
      <c r="B8" s="40">
        <v>3</v>
      </c>
      <c r="C8" s="40" t="s">
        <v>56</v>
      </c>
      <c r="D8" s="55">
        <v>6917</v>
      </c>
      <c r="E8" s="55">
        <v>4561.7703840000004</v>
      </c>
      <c r="F8" s="40">
        <v>964.91503899999998</v>
      </c>
      <c r="G8" s="40">
        <v>3384.4268539999998</v>
      </c>
      <c r="H8" s="40">
        <v>44.999971000000002</v>
      </c>
      <c r="I8" s="56">
        <v>74.428601</v>
      </c>
      <c r="J8" s="40">
        <v>4296</v>
      </c>
      <c r="K8" s="40">
        <v>596</v>
      </c>
      <c r="L8" s="41">
        <v>55</v>
      </c>
      <c r="M8" s="53">
        <f t="shared" si="0"/>
        <v>3645</v>
      </c>
      <c r="N8" s="57">
        <v>3563</v>
      </c>
      <c r="O8" s="41">
        <v>440</v>
      </c>
      <c r="P8" s="41">
        <v>44</v>
      </c>
      <c r="Q8" s="53">
        <f t="shared" si="1"/>
        <v>3079</v>
      </c>
    </row>
    <row r="9" spans="1:17" x14ac:dyDescent="0.25">
      <c r="A9" s="54"/>
      <c r="B9" s="40">
        <v>4</v>
      </c>
      <c r="C9" s="40" t="s">
        <v>57</v>
      </c>
      <c r="D9" s="55">
        <v>10434</v>
      </c>
      <c r="E9" s="55">
        <v>6675.9093999999996</v>
      </c>
      <c r="F9" s="40">
        <v>711.59174700000005</v>
      </c>
      <c r="G9" s="40">
        <v>4521.1376980000005</v>
      </c>
      <c r="H9" s="40">
        <v>65.929592999999997</v>
      </c>
      <c r="I9" s="56">
        <v>1352.2503529999999</v>
      </c>
      <c r="J9" s="40">
        <v>7360</v>
      </c>
      <c r="K9" s="40">
        <v>825</v>
      </c>
      <c r="L9" s="41">
        <v>781</v>
      </c>
      <c r="M9" s="53">
        <f t="shared" si="0"/>
        <v>5754</v>
      </c>
      <c r="N9" s="57">
        <v>6413</v>
      </c>
      <c r="O9" s="41">
        <v>682</v>
      </c>
      <c r="P9" s="41">
        <v>649</v>
      </c>
      <c r="Q9" s="53">
        <f t="shared" si="1"/>
        <v>5082</v>
      </c>
    </row>
    <row r="10" spans="1:17" x14ac:dyDescent="0.25">
      <c r="A10" s="52"/>
      <c r="B10" s="40">
        <v>5</v>
      </c>
      <c r="C10" s="40" t="s">
        <v>57</v>
      </c>
      <c r="D10" s="55">
        <v>9577</v>
      </c>
      <c r="E10" s="55">
        <v>7239.0899449999997</v>
      </c>
      <c r="F10" s="40">
        <v>1363.4081389999999</v>
      </c>
      <c r="G10" s="40">
        <v>5023.8621380000004</v>
      </c>
      <c r="H10" s="40">
        <v>344.07046400000002</v>
      </c>
      <c r="I10" s="56">
        <v>462.74921899999998</v>
      </c>
      <c r="J10" s="40">
        <v>6238</v>
      </c>
      <c r="K10" s="40">
        <v>1080</v>
      </c>
      <c r="L10" s="41">
        <v>399</v>
      </c>
      <c r="M10" s="53">
        <f t="shared" si="0"/>
        <v>4759</v>
      </c>
      <c r="N10" s="57">
        <v>5352</v>
      </c>
      <c r="O10" s="41">
        <v>890</v>
      </c>
      <c r="P10" s="41">
        <v>322</v>
      </c>
      <c r="Q10" s="53">
        <f t="shared" si="1"/>
        <v>4140</v>
      </c>
    </row>
    <row r="11" spans="1:17" x14ac:dyDescent="0.25">
      <c r="A11" s="54"/>
      <c r="B11" s="40">
        <v>6</v>
      </c>
      <c r="C11" s="40" t="s">
        <v>57</v>
      </c>
      <c r="D11" s="55">
        <v>10196</v>
      </c>
      <c r="E11" s="55">
        <v>6989.9989409999998</v>
      </c>
      <c r="F11" s="40">
        <v>1394.9998330000001</v>
      </c>
      <c r="G11" s="40">
        <v>4004.999965</v>
      </c>
      <c r="H11" s="40">
        <v>120.00000199999999</v>
      </c>
      <c r="I11" s="56">
        <v>1414.999296</v>
      </c>
      <c r="J11" s="40">
        <v>6546</v>
      </c>
      <c r="K11" s="40">
        <v>1301</v>
      </c>
      <c r="L11" s="41">
        <v>622</v>
      </c>
      <c r="M11" s="53">
        <f t="shared" si="0"/>
        <v>4623</v>
      </c>
      <c r="N11" s="57">
        <v>5444</v>
      </c>
      <c r="O11" s="41">
        <v>1084</v>
      </c>
      <c r="P11" s="41">
        <v>509</v>
      </c>
      <c r="Q11" s="53">
        <f t="shared" si="1"/>
        <v>3851</v>
      </c>
    </row>
    <row r="12" spans="1:17" x14ac:dyDescent="0.25">
      <c r="A12" s="54"/>
      <c r="B12" s="40">
        <v>7</v>
      </c>
      <c r="C12" s="40" t="s">
        <v>58</v>
      </c>
      <c r="D12" s="55">
        <v>13493</v>
      </c>
      <c r="E12" s="55">
        <v>9170.8557369999999</v>
      </c>
      <c r="F12" s="40">
        <v>1699.5071869999999</v>
      </c>
      <c r="G12" s="40">
        <v>6086.6536150000002</v>
      </c>
      <c r="H12" s="40">
        <v>393.92307599999998</v>
      </c>
      <c r="I12" s="56">
        <v>809.57190900000001</v>
      </c>
      <c r="J12" s="40">
        <v>9215</v>
      </c>
      <c r="K12" s="40">
        <v>1713</v>
      </c>
      <c r="L12" s="41">
        <v>498</v>
      </c>
      <c r="M12" s="53">
        <f t="shared" si="0"/>
        <v>7004</v>
      </c>
      <c r="N12" s="57">
        <v>7831</v>
      </c>
      <c r="O12" s="41">
        <v>1363</v>
      </c>
      <c r="P12" s="41">
        <v>401</v>
      </c>
      <c r="Q12" s="53">
        <f t="shared" si="1"/>
        <v>6067</v>
      </c>
    </row>
    <row r="13" spans="1:17" x14ac:dyDescent="0.25">
      <c r="A13" s="54"/>
      <c r="B13" s="40">
        <v>8</v>
      </c>
      <c r="C13" s="40" t="s">
        <v>58</v>
      </c>
      <c r="D13" s="55">
        <v>23260</v>
      </c>
      <c r="E13" s="55">
        <v>14108.752356000001</v>
      </c>
      <c r="F13" s="40">
        <v>2557.408664</v>
      </c>
      <c r="G13" s="40">
        <v>9773.2702910000007</v>
      </c>
      <c r="H13" s="40">
        <v>200.92308199999999</v>
      </c>
      <c r="I13" s="56">
        <v>1482.4268669999999</v>
      </c>
      <c r="J13" s="40">
        <v>14746</v>
      </c>
      <c r="K13" s="40">
        <v>2321</v>
      </c>
      <c r="L13" s="41">
        <v>986</v>
      </c>
      <c r="M13" s="53">
        <f t="shared" si="0"/>
        <v>11439</v>
      </c>
      <c r="N13" s="57">
        <v>12810</v>
      </c>
      <c r="O13" s="41">
        <v>1907</v>
      </c>
      <c r="P13" s="41">
        <v>802</v>
      </c>
      <c r="Q13" s="53">
        <f t="shared" si="1"/>
        <v>10101</v>
      </c>
    </row>
    <row r="14" spans="1:17" x14ac:dyDescent="0.25">
      <c r="A14" s="52"/>
      <c r="B14" s="40">
        <v>9</v>
      </c>
      <c r="C14" s="40" t="s">
        <v>57</v>
      </c>
      <c r="D14" s="55">
        <v>11142</v>
      </c>
      <c r="E14" s="55">
        <v>8674.0008799999996</v>
      </c>
      <c r="F14" s="40">
        <v>1535.000616</v>
      </c>
      <c r="G14" s="40">
        <v>5374.9997240000002</v>
      </c>
      <c r="H14" s="40">
        <v>610.00010299999997</v>
      </c>
      <c r="I14" s="56">
        <v>1130.0004960000001</v>
      </c>
      <c r="J14" s="40">
        <v>8328</v>
      </c>
      <c r="K14" s="40">
        <v>1485</v>
      </c>
      <c r="L14" s="41">
        <v>718</v>
      </c>
      <c r="M14" s="53">
        <f t="shared" si="0"/>
        <v>6125</v>
      </c>
      <c r="N14" s="57">
        <v>7077</v>
      </c>
      <c r="O14" s="41">
        <v>1191</v>
      </c>
      <c r="P14" s="41">
        <v>553</v>
      </c>
      <c r="Q14" s="53">
        <f t="shared" si="1"/>
        <v>5333</v>
      </c>
    </row>
    <row r="15" spans="1:17" x14ac:dyDescent="0.25">
      <c r="A15" s="54"/>
      <c r="B15" s="40">
        <v>10</v>
      </c>
      <c r="C15" s="40" t="s">
        <v>57</v>
      </c>
      <c r="D15" s="55">
        <v>10814</v>
      </c>
      <c r="E15" s="55">
        <v>7369.7694970000002</v>
      </c>
      <c r="F15" s="40">
        <v>2520.0654679999998</v>
      </c>
      <c r="G15" s="40">
        <v>3561.0873849999998</v>
      </c>
      <c r="H15" s="40">
        <v>352.14286099999998</v>
      </c>
      <c r="I15" s="56">
        <v>639.47378300000003</v>
      </c>
      <c r="J15" s="40">
        <v>6114</v>
      </c>
      <c r="K15" s="40">
        <v>2178</v>
      </c>
      <c r="L15" s="41">
        <v>278</v>
      </c>
      <c r="M15" s="53">
        <f t="shared" si="0"/>
        <v>3658</v>
      </c>
      <c r="N15" s="57">
        <v>4607</v>
      </c>
      <c r="O15" s="41">
        <v>1461</v>
      </c>
      <c r="P15" s="41">
        <v>227</v>
      </c>
      <c r="Q15" s="53">
        <f t="shared" si="1"/>
        <v>2919</v>
      </c>
    </row>
    <row r="16" spans="1:17" x14ac:dyDescent="0.25">
      <c r="A16" s="54"/>
      <c r="B16" s="40">
        <v>11</v>
      </c>
      <c r="C16" s="40" t="s">
        <v>57</v>
      </c>
      <c r="D16" s="55">
        <v>9574</v>
      </c>
      <c r="E16" s="55">
        <v>6655.3847569999998</v>
      </c>
      <c r="F16" s="40">
        <v>1372.6398099999999</v>
      </c>
      <c r="G16" s="40">
        <v>4429.5938040000001</v>
      </c>
      <c r="H16" s="40">
        <v>247.857135</v>
      </c>
      <c r="I16" s="56">
        <v>536.29400599999997</v>
      </c>
      <c r="J16" s="40">
        <v>6212</v>
      </c>
      <c r="K16" s="40">
        <v>1444</v>
      </c>
      <c r="L16" s="41">
        <v>241</v>
      </c>
      <c r="M16" s="53">
        <f t="shared" si="0"/>
        <v>4527</v>
      </c>
      <c r="N16" s="57">
        <v>5202</v>
      </c>
      <c r="O16" s="41">
        <v>1141</v>
      </c>
      <c r="P16" s="41">
        <v>188</v>
      </c>
      <c r="Q16" s="53">
        <f t="shared" si="1"/>
        <v>3873</v>
      </c>
    </row>
    <row r="17" spans="1:17" x14ac:dyDescent="0.25">
      <c r="A17" s="54"/>
      <c r="B17" s="40">
        <v>12</v>
      </c>
      <c r="C17" s="40" t="s">
        <v>57</v>
      </c>
      <c r="D17" s="55">
        <v>11549</v>
      </c>
      <c r="E17" s="55">
        <v>8154.3533500000003</v>
      </c>
      <c r="F17" s="40">
        <v>1851.0757779999999</v>
      </c>
      <c r="G17" s="40">
        <v>5190.9996160000001</v>
      </c>
      <c r="H17" s="40">
        <v>317.71651200000002</v>
      </c>
      <c r="I17" s="56">
        <v>747.89487799999995</v>
      </c>
      <c r="J17" s="40">
        <v>7083</v>
      </c>
      <c r="K17" s="40">
        <v>1408</v>
      </c>
      <c r="L17" s="41">
        <v>492</v>
      </c>
      <c r="M17" s="53">
        <f t="shared" si="0"/>
        <v>5183</v>
      </c>
      <c r="N17" s="57">
        <v>5774</v>
      </c>
      <c r="O17" s="41">
        <v>1081</v>
      </c>
      <c r="P17" s="41">
        <v>395</v>
      </c>
      <c r="Q17" s="53">
        <f t="shared" si="1"/>
        <v>4298</v>
      </c>
    </row>
    <row r="18" spans="1:17" x14ac:dyDescent="0.25">
      <c r="A18" s="52"/>
      <c r="B18" s="40">
        <v>13</v>
      </c>
      <c r="C18" s="40" t="s">
        <v>57</v>
      </c>
      <c r="D18" s="55">
        <v>11030</v>
      </c>
      <c r="E18" s="55">
        <v>7055.3375230000001</v>
      </c>
      <c r="F18" s="40">
        <v>1512.8951139999999</v>
      </c>
      <c r="G18" s="40">
        <v>3985.8215559999999</v>
      </c>
      <c r="H18" s="40">
        <v>237.28349399999999</v>
      </c>
      <c r="I18" s="56">
        <v>1160.3373570000001</v>
      </c>
      <c r="J18" s="40">
        <v>6808</v>
      </c>
      <c r="K18" s="40">
        <v>1419</v>
      </c>
      <c r="L18" s="41">
        <v>646</v>
      </c>
      <c r="M18" s="53">
        <f t="shared" si="0"/>
        <v>4743</v>
      </c>
      <c r="N18" s="57">
        <v>5606</v>
      </c>
      <c r="O18" s="41">
        <v>1144</v>
      </c>
      <c r="P18" s="41">
        <v>524</v>
      </c>
      <c r="Q18" s="53">
        <f t="shared" si="1"/>
        <v>3938</v>
      </c>
    </row>
    <row r="19" spans="1:17" x14ac:dyDescent="0.25">
      <c r="A19" s="54"/>
      <c r="B19" s="40">
        <v>14</v>
      </c>
      <c r="C19" s="40" t="s">
        <v>57</v>
      </c>
      <c r="D19" s="55">
        <v>15985</v>
      </c>
      <c r="E19" s="55">
        <v>10064.610047</v>
      </c>
      <c r="F19" s="40">
        <v>3951.3388150000001</v>
      </c>
      <c r="G19" s="40">
        <v>4099.9999980000002</v>
      </c>
      <c r="H19" s="40">
        <v>629.99999600000001</v>
      </c>
      <c r="I19" s="56">
        <v>1163.271352</v>
      </c>
      <c r="J19" s="40">
        <v>9110</v>
      </c>
      <c r="K19" s="40">
        <v>3519</v>
      </c>
      <c r="L19" s="41">
        <v>830</v>
      </c>
      <c r="M19" s="53">
        <f t="shared" si="0"/>
        <v>4761</v>
      </c>
      <c r="N19" s="57">
        <v>7024</v>
      </c>
      <c r="O19" s="41">
        <v>2651</v>
      </c>
      <c r="P19" s="41">
        <v>627</v>
      </c>
      <c r="Q19" s="53">
        <f t="shared" si="1"/>
        <v>3746</v>
      </c>
    </row>
    <row r="20" spans="1:17" x14ac:dyDescent="0.25">
      <c r="A20" s="54"/>
      <c r="B20" s="40">
        <v>15</v>
      </c>
      <c r="C20" s="40" t="s">
        <v>57</v>
      </c>
      <c r="D20" s="55">
        <v>12009</v>
      </c>
      <c r="E20" s="55">
        <v>9018.0005280000005</v>
      </c>
      <c r="F20" s="40">
        <v>3010.0003700000002</v>
      </c>
      <c r="G20" s="40">
        <v>4825.0001130000001</v>
      </c>
      <c r="H20" s="40">
        <v>443.999934</v>
      </c>
      <c r="I20" s="56">
        <v>609.00010499999996</v>
      </c>
      <c r="J20" s="40">
        <v>7493</v>
      </c>
      <c r="K20" s="40">
        <v>2223</v>
      </c>
      <c r="L20" s="41">
        <v>289</v>
      </c>
      <c r="M20" s="53">
        <f t="shared" si="0"/>
        <v>4981</v>
      </c>
      <c r="N20" s="57">
        <v>6035</v>
      </c>
      <c r="O20" s="41">
        <v>1703</v>
      </c>
      <c r="P20" s="41">
        <v>223</v>
      </c>
      <c r="Q20" s="53">
        <f t="shared" si="1"/>
        <v>4109</v>
      </c>
    </row>
    <row r="21" spans="1:17" x14ac:dyDescent="0.25">
      <c r="A21" s="54"/>
      <c r="B21" s="40">
        <v>16</v>
      </c>
      <c r="C21" s="40" t="s">
        <v>57</v>
      </c>
      <c r="D21" s="55">
        <v>5658</v>
      </c>
      <c r="E21" s="55">
        <v>4582.5513039999996</v>
      </c>
      <c r="F21" s="40">
        <v>558.30001700000003</v>
      </c>
      <c r="G21" s="40">
        <v>3516.3930110000001</v>
      </c>
      <c r="H21" s="40">
        <v>60.644069000000002</v>
      </c>
      <c r="I21" s="56">
        <v>410.71418999999997</v>
      </c>
      <c r="J21" s="40">
        <v>4441</v>
      </c>
      <c r="K21" s="40">
        <v>620</v>
      </c>
      <c r="L21" s="41">
        <v>167</v>
      </c>
      <c r="M21" s="53">
        <f t="shared" si="0"/>
        <v>3654</v>
      </c>
      <c r="N21" s="57">
        <v>3942</v>
      </c>
      <c r="O21" s="41">
        <v>524</v>
      </c>
      <c r="P21" s="41">
        <v>138</v>
      </c>
      <c r="Q21" s="53">
        <f t="shared" si="1"/>
        <v>3280</v>
      </c>
    </row>
    <row r="22" spans="1:17" x14ac:dyDescent="0.25">
      <c r="A22" s="52"/>
      <c r="B22" s="40">
        <v>17</v>
      </c>
      <c r="C22" s="40" t="s">
        <v>57</v>
      </c>
      <c r="D22" s="55">
        <v>7271</v>
      </c>
      <c r="E22" s="55">
        <v>6377.5389070000001</v>
      </c>
      <c r="F22" s="40">
        <v>1255.1080019999999</v>
      </c>
      <c r="G22" s="40">
        <v>4014.308681</v>
      </c>
      <c r="H22" s="40">
        <v>282.15752800000001</v>
      </c>
      <c r="I22" s="56">
        <v>737.52676199999996</v>
      </c>
      <c r="J22" s="40">
        <v>5764</v>
      </c>
      <c r="K22" s="40">
        <v>1051</v>
      </c>
      <c r="L22" s="41">
        <v>166</v>
      </c>
      <c r="M22" s="53">
        <f t="shared" si="0"/>
        <v>4547</v>
      </c>
      <c r="N22" s="57">
        <v>5011</v>
      </c>
      <c r="O22" s="41">
        <v>856</v>
      </c>
      <c r="P22" s="41">
        <v>140</v>
      </c>
      <c r="Q22" s="53">
        <f t="shared" si="1"/>
        <v>4015</v>
      </c>
    </row>
    <row r="23" spans="1:17" x14ac:dyDescent="0.25">
      <c r="A23" s="54"/>
      <c r="B23" s="40">
        <v>18</v>
      </c>
      <c r="C23" s="40" t="s">
        <v>57</v>
      </c>
      <c r="D23" s="55">
        <v>10015</v>
      </c>
      <c r="E23" s="55">
        <v>7747.7297570000001</v>
      </c>
      <c r="F23" s="40">
        <v>1799.915209</v>
      </c>
      <c r="G23" s="40">
        <v>4366.7950659999997</v>
      </c>
      <c r="H23" s="40">
        <v>770.19858899999997</v>
      </c>
      <c r="I23" s="56">
        <v>730.75892699999997</v>
      </c>
      <c r="J23" s="40">
        <v>6541</v>
      </c>
      <c r="K23" s="40">
        <v>1949</v>
      </c>
      <c r="L23" s="41">
        <v>161</v>
      </c>
      <c r="M23" s="53">
        <f t="shared" si="0"/>
        <v>4431</v>
      </c>
      <c r="N23" s="57">
        <v>5224</v>
      </c>
      <c r="O23" s="41">
        <v>1469</v>
      </c>
      <c r="P23" s="41">
        <v>126</v>
      </c>
      <c r="Q23" s="53">
        <f t="shared" si="1"/>
        <v>3629</v>
      </c>
    </row>
    <row r="24" spans="1:17" x14ac:dyDescent="0.25">
      <c r="A24" s="54"/>
      <c r="B24" s="40">
        <v>19</v>
      </c>
      <c r="C24" s="40" t="s">
        <v>57</v>
      </c>
      <c r="D24" s="55">
        <v>11749</v>
      </c>
      <c r="E24" s="55">
        <v>8300.0013770000005</v>
      </c>
      <c r="F24" s="40">
        <v>3140.000415</v>
      </c>
      <c r="G24" s="40">
        <v>4005.0007930000002</v>
      </c>
      <c r="H24" s="40">
        <v>399.00020799999999</v>
      </c>
      <c r="I24" s="56">
        <v>633.99999800000001</v>
      </c>
      <c r="J24" s="40">
        <v>6078</v>
      </c>
      <c r="K24" s="40">
        <v>2157</v>
      </c>
      <c r="L24" s="41">
        <v>187</v>
      </c>
      <c r="M24" s="53">
        <f t="shared" si="0"/>
        <v>3734</v>
      </c>
      <c r="N24" s="57">
        <v>4370</v>
      </c>
      <c r="O24" s="41">
        <v>1424</v>
      </c>
      <c r="P24" s="41">
        <v>133</v>
      </c>
      <c r="Q24" s="53">
        <f t="shared" si="1"/>
        <v>2813</v>
      </c>
    </row>
    <row r="25" spans="1:17" x14ac:dyDescent="0.25">
      <c r="A25" s="54"/>
      <c r="B25" s="40">
        <v>20</v>
      </c>
      <c r="C25" s="40" t="s">
        <v>57</v>
      </c>
      <c r="D25" s="55">
        <v>13222</v>
      </c>
      <c r="E25" s="55">
        <v>9873.0006859999994</v>
      </c>
      <c r="F25" s="40">
        <v>3220.0002129999998</v>
      </c>
      <c r="G25" s="40">
        <v>4865.0003939999997</v>
      </c>
      <c r="H25" s="40">
        <v>589.00011700000005</v>
      </c>
      <c r="I25" s="56">
        <v>1079.999918</v>
      </c>
      <c r="J25" s="40">
        <v>6887</v>
      </c>
      <c r="K25" s="40">
        <v>2254</v>
      </c>
      <c r="L25" s="41">
        <v>201</v>
      </c>
      <c r="M25" s="53">
        <f t="shared" si="0"/>
        <v>4432</v>
      </c>
      <c r="N25" s="57">
        <v>5077</v>
      </c>
      <c r="O25" s="41">
        <v>1565</v>
      </c>
      <c r="P25" s="41">
        <v>137</v>
      </c>
      <c r="Q25" s="53">
        <f t="shared" si="1"/>
        <v>3375</v>
      </c>
    </row>
    <row r="26" spans="1:17" x14ac:dyDescent="0.25">
      <c r="A26" s="52"/>
      <c r="B26" s="40">
        <v>21</v>
      </c>
      <c r="C26" s="40" t="s">
        <v>57</v>
      </c>
      <c r="D26" s="55">
        <v>6504</v>
      </c>
      <c r="E26" s="55">
        <v>5817.9996229999997</v>
      </c>
      <c r="F26" s="40">
        <v>1695.000221</v>
      </c>
      <c r="G26" s="40">
        <v>3219.9998900000001</v>
      </c>
      <c r="H26" s="40">
        <v>203.99987999999999</v>
      </c>
      <c r="I26" s="56">
        <v>624.99960199999998</v>
      </c>
      <c r="J26" s="40">
        <v>3321</v>
      </c>
      <c r="K26" s="40">
        <v>828</v>
      </c>
      <c r="L26" s="41">
        <v>104</v>
      </c>
      <c r="M26" s="53">
        <f t="shared" si="0"/>
        <v>2389</v>
      </c>
      <c r="N26" s="57">
        <v>2742</v>
      </c>
      <c r="O26" s="41">
        <v>659</v>
      </c>
      <c r="P26" s="41">
        <v>85</v>
      </c>
      <c r="Q26" s="53">
        <f t="shared" si="1"/>
        <v>1998</v>
      </c>
    </row>
    <row r="27" spans="1:17" x14ac:dyDescent="0.25">
      <c r="A27" s="54"/>
      <c r="B27" s="40">
        <v>22</v>
      </c>
      <c r="C27" s="40" t="s">
        <v>58</v>
      </c>
      <c r="D27" s="55">
        <v>11142</v>
      </c>
      <c r="E27" s="55">
        <v>7545.8992719999997</v>
      </c>
      <c r="F27" s="40">
        <v>2097.0890439999998</v>
      </c>
      <c r="G27" s="40">
        <v>4605.5932679999996</v>
      </c>
      <c r="H27" s="40">
        <v>375.077022</v>
      </c>
      <c r="I27" s="56">
        <v>324.33991800000001</v>
      </c>
      <c r="J27" s="40">
        <v>5879</v>
      </c>
      <c r="K27" s="40">
        <v>1738</v>
      </c>
      <c r="L27" s="41">
        <v>79</v>
      </c>
      <c r="M27" s="53">
        <f t="shared" si="0"/>
        <v>4062</v>
      </c>
      <c r="N27" s="57">
        <v>4389</v>
      </c>
      <c r="O27" s="41">
        <v>1211</v>
      </c>
      <c r="P27" s="41">
        <v>55</v>
      </c>
      <c r="Q27" s="53">
        <f t="shared" si="1"/>
        <v>3123</v>
      </c>
    </row>
    <row r="28" spans="1:17" x14ac:dyDescent="0.25">
      <c r="A28" s="54"/>
      <c r="B28" s="40">
        <v>23</v>
      </c>
      <c r="C28" s="40" t="s">
        <v>58</v>
      </c>
      <c r="D28" s="55">
        <v>7400</v>
      </c>
      <c r="E28" s="55">
        <v>4471.85268</v>
      </c>
      <c r="F28" s="40">
        <v>1537.660083</v>
      </c>
      <c r="G28" s="40">
        <v>2570.410613</v>
      </c>
      <c r="H28" s="40">
        <v>57.692307999999997</v>
      </c>
      <c r="I28" s="56">
        <v>287.23860300000001</v>
      </c>
      <c r="J28" s="40">
        <v>4438</v>
      </c>
      <c r="K28" s="40">
        <v>1392</v>
      </c>
      <c r="L28" s="41">
        <v>103</v>
      </c>
      <c r="M28" s="53">
        <f t="shared" si="0"/>
        <v>2943</v>
      </c>
      <c r="N28" s="57">
        <v>3434</v>
      </c>
      <c r="O28" s="41">
        <v>957</v>
      </c>
      <c r="P28" s="41">
        <v>80</v>
      </c>
      <c r="Q28" s="53">
        <f t="shared" si="1"/>
        <v>2397</v>
      </c>
    </row>
    <row r="29" spans="1:17" x14ac:dyDescent="0.25">
      <c r="A29" s="54"/>
      <c r="B29" s="40">
        <v>24</v>
      </c>
      <c r="C29" s="40" t="s">
        <v>58</v>
      </c>
      <c r="D29" s="55">
        <v>11579</v>
      </c>
      <c r="E29" s="55">
        <v>7957.3715910000001</v>
      </c>
      <c r="F29" s="40">
        <v>1638.0378740000001</v>
      </c>
      <c r="G29" s="40">
        <v>5089.1411939999998</v>
      </c>
      <c r="H29" s="40">
        <v>150.38460799999999</v>
      </c>
      <c r="I29" s="56">
        <v>964.38235499999996</v>
      </c>
      <c r="J29" s="40">
        <v>7755</v>
      </c>
      <c r="K29" s="40">
        <v>1606</v>
      </c>
      <c r="L29" s="41">
        <v>327</v>
      </c>
      <c r="M29" s="53">
        <f t="shared" si="0"/>
        <v>5822</v>
      </c>
      <c r="N29" s="57">
        <v>6437</v>
      </c>
      <c r="O29" s="41">
        <v>1272</v>
      </c>
      <c r="P29" s="41">
        <v>253</v>
      </c>
      <c r="Q29" s="53">
        <f t="shared" si="1"/>
        <v>4912</v>
      </c>
    </row>
    <row r="30" spans="1:17" x14ac:dyDescent="0.25">
      <c r="A30" s="52"/>
      <c r="B30" s="40">
        <v>25</v>
      </c>
      <c r="C30" s="40" t="s">
        <v>58</v>
      </c>
      <c r="D30" s="55">
        <v>14354</v>
      </c>
      <c r="E30" s="55">
        <v>5438.5438359999998</v>
      </c>
      <c r="F30" s="40">
        <v>1240.685563</v>
      </c>
      <c r="G30" s="40">
        <v>3544.7468600000002</v>
      </c>
      <c r="H30" s="40">
        <v>16.359168</v>
      </c>
      <c r="I30" s="56">
        <v>574.68860099999995</v>
      </c>
      <c r="J30" s="40">
        <v>8570</v>
      </c>
      <c r="K30" s="40">
        <v>1854</v>
      </c>
      <c r="L30" s="41">
        <v>536</v>
      </c>
      <c r="M30" s="53">
        <f t="shared" si="0"/>
        <v>6180</v>
      </c>
      <c r="N30" s="57">
        <v>7363</v>
      </c>
      <c r="O30" s="41">
        <v>1551</v>
      </c>
      <c r="P30" s="41">
        <v>420</v>
      </c>
      <c r="Q30" s="53">
        <f t="shared" si="1"/>
        <v>5392</v>
      </c>
    </row>
    <row r="31" spans="1:17" x14ac:dyDescent="0.25">
      <c r="A31" s="52"/>
      <c r="B31" s="40">
        <v>26</v>
      </c>
      <c r="C31" s="40" t="s">
        <v>59</v>
      </c>
      <c r="D31" s="55">
        <v>10956</v>
      </c>
      <c r="E31" s="55">
        <v>8049.417117</v>
      </c>
      <c r="F31" s="40">
        <v>1486.0452029999999</v>
      </c>
      <c r="G31" s="40">
        <v>5601.4969039999996</v>
      </c>
      <c r="H31" s="40">
        <v>35.000011000000001</v>
      </c>
      <c r="I31" s="56">
        <v>874.87501099999997</v>
      </c>
      <c r="J31" s="40">
        <v>7551</v>
      </c>
      <c r="K31" s="40">
        <v>1298</v>
      </c>
      <c r="L31" s="41">
        <v>295</v>
      </c>
      <c r="M31" s="53">
        <f t="shared" si="0"/>
        <v>5958</v>
      </c>
      <c r="N31" s="57">
        <v>6347</v>
      </c>
      <c r="O31" s="41">
        <v>1005</v>
      </c>
      <c r="P31" s="41">
        <v>222</v>
      </c>
      <c r="Q31" s="53">
        <f t="shared" si="1"/>
        <v>5120</v>
      </c>
    </row>
    <row r="32" spans="1:17" x14ac:dyDescent="0.25">
      <c r="A32" s="52"/>
      <c r="B32" s="40">
        <v>27</v>
      </c>
      <c r="C32" s="40" t="s">
        <v>57</v>
      </c>
      <c r="D32" s="55">
        <v>24836</v>
      </c>
      <c r="E32" s="55">
        <v>13872.873219999999</v>
      </c>
      <c r="F32" s="40">
        <v>6430.8889440000003</v>
      </c>
      <c r="G32" s="40">
        <v>3586.9775340000001</v>
      </c>
      <c r="H32" s="40">
        <v>1192.3585849999999</v>
      </c>
      <c r="I32" s="56">
        <v>2465.6136540000002</v>
      </c>
      <c r="J32" s="40">
        <v>12107</v>
      </c>
      <c r="K32" s="40">
        <v>5341</v>
      </c>
      <c r="L32" s="41">
        <v>1464</v>
      </c>
      <c r="M32" s="53">
        <f t="shared" si="0"/>
        <v>5302</v>
      </c>
      <c r="N32" s="57">
        <v>8563</v>
      </c>
      <c r="O32" s="41">
        <v>3635</v>
      </c>
      <c r="P32" s="41">
        <v>1096</v>
      </c>
      <c r="Q32" s="53">
        <f t="shared" si="1"/>
        <v>3832</v>
      </c>
    </row>
    <row r="33" spans="1:17" x14ac:dyDescent="0.25">
      <c r="A33" s="52"/>
      <c r="B33" s="40">
        <v>28</v>
      </c>
      <c r="C33" s="40" t="s">
        <v>57</v>
      </c>
      <c r="D33" s="55">
        <v>12993</v>
      </c>
      <c r="E33" s="55">
        <v>7450.3902099999996</v>
      </c>
      <c r="F33" s="40">
        <v>2428.6614760000002</v>
      </c>
      <c r="G33" s="40">
        <v>2900.000016</v>
      </c>
      <c r="H33" s="40">
        <v>1344.999914</v>
      </c>
      <c r="I33" s="56">
        <v>731.72887700000001</v>
      </c>
      <c r="J33" s="40">
        <v>6292</v>
      </c>
      <c r="K33" s="40">
        <v>2257</v>
      </c>
      <c r="L33" s="41">
        <v>362</v>
      </c>
      <c r="M33" s="53">
        <f t="shared" si="0"/>
        <v>3673</v>
      </c>
      <c r="N33" s="57">
        <v>4627</v>
      </c>
      <c r="O33" s="41">
        <v>1574</v>
      </c>
      <c r="P33" s="41">
        <v>250</v>
      </c>
      <c r="Q33" s="53">
        <f t="shared" si="1"/>
        <v>2803</v>
      </c>
    </row>
    <row r="34" spans="1:17" x14ac:dyDescent="0.25">
      <c r="A34" s="52"/>
      <c r="B34" s="40">
        <v>29</v>
      </c>
      <c r="C34" s="40" t="s">
        <v>57</v>
      </c>
      <c r="D34" s="55">
        <v>22958</v>
      </c>
      <c r="E34" s="55">
        <v>14020.780679</v>
      </c>
      <c r="F34" s="40">
        <v>6400.0006560000002</v>
      </c>
      <c r="G34" s="40">
        <v>3740.779704</v>
      </c>
      <c r="H34" s="40">
        <v>2490.0002549999999</v>
      </c>
      <c r="I34" s="56">
        <v>1145.0001159999999</v>
      </c>
      <c r="J34" s="40">
        <v>10611</v>
      </c>
      <c r="K34" s="40">
        <v>5320</v>
      </c>
      <c r="L34" s="41">
        <v>211</v>
      </c>
      <c r="M34" s="53">
        <f t="shared" si="0"/>
        <v>5080</v>
      </c>
      <c r="N34" s="57">
        <v>6610</v>
      </c>
      <c r="O34" s="41">
        <v>3151</v>
      </c>
      <c r="P34" s="41">
        <v>130</v>
      </c>
      <c r="Q34" s="53">
        <f t="shared" si="1"/>
        <v>3329</v>
      </c>
    </row>
    <row r="35" spans="1:17" x14ac:dyDescent="0.25">
      <c r="A35" s="52"/>
      <c r="B35" s="40">
        <v>30</v>
      </c>
      <c r="C35" s="40" t="s">
        <v>57</v>
      </c>
      <c r="D35" s="55">
        <v>17611</v>
      </c>
      <c r="E35" s="55">
        <v>10739.246536000001</v>
      </c>
      <c r="F35" s="40">
        <v>4904.9279829999996</v>
      </c>
      <c r="G35" s="40">
        <v>4303.8002429999997</v>
      </c>
      <c r="H35" s="40">
        <v>991.08597299999997</v>
      </c>
      <c r="I35" s="56">
        <v>370.94883900000002</v>
      </c>
      <c r="J35" s="40">
        <v>8615</v>
      </c>
      <c r="K35" s="40">
        <v>3794</v>
      </c>
      <c r="L35" s="41">
        <v>123</v>
      </c>
      <c r="M35" s="53">
        <f t="shared" si="0"/>
        <v>4698</v>
      </c>
      <c r="N35" s="57">
        <v>5770</v>
      </c>
      <c r="O35" s="41">
        <v>2318</v>
      </c>
      <c r="P35" s="41">
        <v>79</v>
      </c>
      <c r="Q35" s="53">
        <f t="shared" si="1"/>
        <v>3373</v>
      </c>
    </row>
    <row r="36" spans="1:17" x14ac:dyDescent="0.25">
      <c r="A36" s="52"/>
      <c r="B36" s="40">
        <v>31</v>
      </c>
      <c r="C36" s="40" t="s">
        <v>60</v>
      </c>
      <c r="D36" s="55">
        <v>5504</v>
      </c>
      <c r="E36" s="55">
        <v>4332.753944</v>
      </c>
      <c r="F36" s="40">
        <v>1220.071602</v>
      </c>
      <c r="G36" s="40">
        <v>2666.2003049999998</v>
      </c>
      <c r="H36" s="40">
        <v>231.91436899999999</v>
      </c>
      <c r="I36" s="56">
        <v>175.05115900000001</v>
      </c>
      <c r="J36" s="40">
        <v>3808</v>
      </c>
      <c r="K36" s="40">
        <v>841</v>
      </c>
      <c r="L36" s="41">
        <v>90</v>
      </c>
      <c r="M36" s="53">
        <f t="shared" si="0"/>
        <v>2877</v>
      </c>
      <c r="N36" s="57">
        <v>3114</v>
      </c>
      <c r="O36" s="41">
        <v>582</v>
      </c>
      <c r="P36" s="41">
        <v>72</v>
      </c>
      <c r="Q36" s="53">
        <f t="shared" si="1"/>
        <v>2460</v>
      </c>
    </row>
    <row r="37" spans="1:17" x14ac:dyDescent="0.25">
      <c r="A37" s="52"/>
      <c r="B37" s="40">
        <v>32</v>
      </c>
      <c r="C37" s="40" t="s">
        <v>57</v>
      </c>
      <c r="D37" s="55">
        <v>11755</v>
      </c>
      <c r="E37" s="55">
        <v>7717.1567990000003</v>
      </c>
      <c r="F37" s="40">
        <v>3397.8790319999998</v>
      </c>
      <c r="G37" s="40">
        <v>2877.7938749999998</v>
      </c>
      <c r="H37" s="40">
        <v>812.32975299999998</v>
      </c>
      <c r="I37" s="56">
        <v>527.22557600000005</v>
      </c>
      <c r="J37" s="40">
        <v>5797</v>
      </c>
      <c r="K37" s="40">
        <v>2659</v>
      </c>
      <c r="L37" s="41">
        <v>163</v>
      </c>
      <c r="M37" s="53">
        <f t="shared" si="0"/>
        <v>2975</v>
      </c>
      <c r="N37" s="57">
        <v>3587</v>
      </c>
      <c r="O37" s="41">
        <v>1543</v>
      </c>
      <c r="P37" s="41">
        <v>100</v>
      </c>
      <c r="Q37" s="53">
        <f t="shared" si="1"/>
        <v>1944</v>
      </c>
    </row>
    <row r="38" spans="1:17" x14ac:dyDescent="0.25">
      <c r="A38" s="52"/>
      <c r="B38" s="40">
        <v>33</v>
      </c>
      <c r="C38" s="40" t="s">
        <v>57</v>
      </c>
      <c r="D38" s="55">
        <v>8457</v>
      </c>
      <c r="E38" s="55">
        <v>5540.8427680000004</v>
      </c>
      <c r="F38" s="40">
        <v>2062.12003</v>
      </c>
      <c r="G38" s="40">
        <v>2267.206349</v>
      </c>
      <c r="H38" s="40">
        <v>617.67055600000003</v>
      </c>
      <c r="I38" s="56">
        <v>577.77441499999998</v>
      </c>
      <c r="J38" s="40">
        <v>4202</v>
      </c>
      <c r="K38" s="40">
        <v>1759</v>
      </c>
      <c r="L38" s="41">
        <v>130</v>
      </c>
      <c r="M38" s="53">
        <f t="shared" si="0"/>
        <v>2313</v>
      </c>
      <c r="N38" s="57">
        <v>2882</v>
      </c>
      <c r="O38" s="41">
        <v>1178</v>
      </c>
      <c r="P38" s="41">
        <v>85</v>
      </c>
      <c r="Q38" s="53">
        <f t="shared" si="1"/>
        <v>1619</v>
      </c>
    </row>
    <row r="39" spans="1:17" x14ac:dyDescent="0.25">
      <c r="A39" s="52"/>
      <c r="B39" s="40">
        <v>34</v>
      </c>
      <c r="C39" s="40" t="s">
        <v>57</v>
      </c>
      <c r="D39" s="55">
        <v>9162</v>
      </c>
      <c r="E39" s="55">
        <v>6412.7806819999996</v>
      </c>
      <c r="F39" s="40">
        <v>2907.6566480000001</v>
      </c>
      <c r="G39" s="40">
        <v>2204.166084</v>
      </c>
      <c r="H39" s="40">
        <v>389.999909</v>
      </c>
      <c r="I39" s="56">
        <v>665.95818899999995</v>
      </c>
      <c r="J39" s="40">
        <v>4621</v>
      </c>
      <c r="K39" s="40">
        <v>1863</v>
      </c>
      <c r="L39" s="41">
        <v>144</v>
      </c>
      <c r="M39" s="53">
        <f t="shared" si="0"/>
        <v>2614</v>
      </c>
      <c r="N39" s="57">
        <v>3174</v>
      </c>
      <c r="O39" s="41">
        <v>1243</v>
      </c>
      <c r="P39" s="41">
        <v>86</v>
      </c>
      <c r="Q39" s="53">
        <f t="shared" si="1"/>
        <v>1845</v>
      </c>
    </row>
    <row r="40" spans="1:17" x14ac:dyDescent="0.25">
      <c r="A40" s="52"/>
      <c r="B40" s="40">
        <v>35</v>
      </c>
      <c r="C40" s="40" t="s">
        <v>58</v>
      </c>
      <c r="D40" s="55">
        <v>11909</v>
      </c>
      <c r="E40" s="55">
        <v>7372.4973650000002</v>
      </c>
      <c r="F40" s="40">
        <v>2866.5490650000002</v>
      </c>
      <c r="G40" s="40">
        <v>3011.332488</v>
      </c>
      <c r="H40" s="40">
        <v>558.80952600000001</v>
      </c>
      <c r="I40" s="56">
        <v>805.80631100000005</v>
      </c>
      <c r="J40" s="40">
        <v>5786</v>
      </c>
      <c r="K40" s="40">
        <v>2370</v>
      </c>
      <c r="L40" s="41">
        <v>193</v>
      </c>
      <c r="M40" s="53">
        <f t="shared" si="0"/>
        <v>3223</v>
      </c>
      <c r="N40" s="57">
        <v>3982</v>
      </c>
      <c r="O40" s="41">
        <v>1520</v>
      </c>
      <c r="P40" s="41">
        <v>136</v>
      </c>
      <c r="Q40" s="53">
        <f t="shared" si="1"/>
        <v>2326</v>
      </c>
    </row>
    <row r="41" spans="1:17" x14ac:dyDescent="0.25">
      <c r="A41" s="52"/>
      <c r="B41" s="40">
        <v>36</v>
      </c>
      <c r="C41" s="40" t="s">
        <v>58</v>
      </c>
      <c r="D41" s="55">
        <v>8147</v>
      </c>
      <c r="E41" s="55">
        <v>5573.6800739999999</v>
      </c>
      <c r="F41" s="40">
        <v>1491.681552</v>
      </c>
      <c r="G41" s="40">
        <v>3439.862521</v>
      </c>
      <c r="H41" s="40">
        <v>126.190476</v>
      </c>
      <c r="I41" s="56">
        <v>476.007991</v>
      </c>
      <c r="J41" s="40">
        <v>4619</v>
      </c>
      <c r="K41" s="40">
        <v>1398</v>
      </c>
      <c r="L41" s="41">
        <v>101</v>
      </c>
      <c r="M41" s="53">
        <f t="shared" si="0"/>
        <v>3120</v>
      </c>
      <c r="N41" s="57">
        <v>3479</v>
      </c>
      <c r="O41" s="41">
        <v>998</v>
      </c>
      <c r="P41" s="41">
        <v>69</v>
      </c>
      <c r="Q41" s="53">
        <f t="shared" si="1"/>
        <v>2412</v>
      </c>
    </row>
    <row r="42" spans="1:17" x14ac:dyDescent="0.25">
      <c r="A42" s="52"/>
      <c r="B42" s="40">
        <v>37</v>
      </c>
      <c r="C42" s="40" t="s">
        <v>58</v>
      </c>
      <c r="D42" s="55">
        <v>11515</v>
      </c>
      <c r="E42" s="55">
        <v>8196.6858150000007</v>
      </c>
      <c r="F42" s="40">
        <v>2288.4643369999999</v>
      </c>
      <c r="G42" s="40">
        <v>4507.7779200000004</v>
      </c>
      <c r="H42" s="40">
        <v>316.84774299999998</v>
      </c>
      <c r="I42" s="56">
        <v>1036.323089</v>
      </c>
      <c r="J42" s="40">
        <v>7914</v>
      </c>
      <c r="K42" s="40">
        <v>1921</v>
      </c>
      <c r="L42" s="41">
        <v>359</v>
      </c>
      <c r="M42" s="53">
        <f t="shared" si="0"/>
        <v>5634</v>
      </c>
      <c r="N42" s="57">
        <v>6523</v>
      </c>
      <c r="O42" s="41">
        <v>1487</v>
      </c>
      <c r="P42" s="41">
        <v>277</v>
      </c>
      <c r="Q42" s="53">
        <f t="shared" si="1"/>
        <v>4759</v>
      </c>
    </row>
    <row r="43" spans="1:17" x14ac:dyDescent="0.25">
      <c r="A43" s="52"/>
      <c r="B43" s="40">
        <v>38</v>
      </c>
      <c r="C43" s="40" t="s">
        <v>58</v>
      </c>
      <c r="D43" s="55">
        <v>11520</v>
      </c>
      <c r="E43" s="55">
        <v>7675.4802959999997</v>
      </c>
      <c r="F43" s="40">
        <v>2081.2074750000002</v>
      </c>
      <c r="G43" s="40">
        <v>3852.431161</v>
      </c>
      <c r="H43" s="40">
        <v>158.640973</v>
      </c>
      <c r="I43" s="56">
        <v>1501.2641619999999</v>
      </c>
      <c r="J43" s="40">
        <v>7302</v>
      </c>
      <c r="K43" s="40">
        <v>1804</v>
      </c>
      <c r="L43" s="41">
        <v>579</v>
      </c>
      <c r="M43" s="53">
        <f t="shared" si="0"/>
        <v>4919</v>
      </c>
      <c r="N43" s="57">
        <v>6080</v>
      </c>
      <c r="O43" s="41">
        <v>1449</v>
      </c>
      <c r="P43" s="41">
        <v>444</v>
      </c>
      <c r="Q43" s="53">
        <f t="shared" si="1"/>
        <v>4187</v>
      </c>
    </row>
    <row r="44" spans="1:17" x14ac:dyDescent="0.25">
      <c r="A44" s="52"/>
      <c r="B44" s="40">
        <v>39</v>
      </c>
      <c r="C44" s="40" t="s">
        <v>61</v>
      </c>
      <c r="D44" s="55">
        <v>4060</v>
      </c>
      <c r="E44" s="55">
        <v>2642.6891799999999</v>
      </c>
      <c r="F44" s="40">
        <v>713.61136899999997</v>
      </c>
      <c r="G44" s="40">
        <v>1507.5030750000001</v>
      </c>
      <c r="H44" s="40">
        <v>23.073001000000001</v>
      </c>
      <c r="I44" s="56">
        <v>332.48337500000002</v>
      </c>
      <c r="J44" s="40">
        <v>2690</v>
      </c>
      <c r="K44" s="40">
        <v>857</v>
      </c>
      <c r="L44" s="41">
        <v>83</v>
      </c>
      <c r="M44" s="53">
        <f t="shared" si="0"/>
        <v>1750</v>
      </c>
      <c r="N44" s="57">
        <v>1904</v>
      </c>
      <c r="O44" s="41">
        <v>573</v>
      </c>
      <c r="P44" s="41">
        <v>51</v>
      </c>
      <c r="Q44" s="53">
        <f t="shared" si="1"/>
        <v>1280</v>
      </c>
    </row>
    <row r="45" spans="1:17" x14ac:dyDescent="0.25">
      <c r="A45" s="52"/>
      <c r="B45" s="40">
        <v>40</v>
      </c>
      <c r="C45" s="40" t="s">
        <v>57</v>
      </c>
      <c r="D45" s="55">
        <v>24482</v>
      </c>
      <c r="E45" s="55">
        <v>13101.943813</v>
      </c>
      <c r="F45" s="40">
        <v>5574.5398269999996</v>
      </c>
      <c r="G45" s="40">
        <v>2940.2626449999998</v>
      </c>
      <c r="H45" s="40">
        <v>1735.7397229999999</v>
      </c>
      <c r="I45" s="56">
        <v>2533.4485570000002</v>
      </c>
      <c r="J45" s="40">
        <v>11008</v>
      </c>
      <c r="K45" s="40">
        <v>5281</v>
      </c>
      <c r="L45" s="41">
        <v>1086</v>
      </c>
      <c r="M45" s="53">
        <f t="shared" si="0"/>
        <v>4641</v>
      </c>
      <c r="N45" s="57">
        <v>7312</v>
      </c>
      <c r="O45" s="41">
        <v>3371</v>
      </c>
      <c r="P45" s="41">
        <v>778</v>
      </c>
      <c r="Q45" s="53">
        <f t="shared" si="1"/>
        <v>3163</v>
      </c>
    </row>
    <row r="46" spans="1:17" x14ac:dyDescent="0.25">
      <c r="A46" s="52"/>
      <c r="B46" s="40">
        <v>41</v>
      </c>
      <c r="C46" s="40" t="s">
        <v>57</v>
      </c>
      <c r="D46" s="55">
        <v>13052</v>
      </c>
      <c r="E46" s="55">
        <v>8524.2167310000004</v>
      </c>
      <c r="F46" s="40">
        <v>3782.6913789999999</v>
      </c>
      <c r="G46" s="40">
        <v>3645.7727220000002</v>
      </c>
      <c r="H46" s="40">
        <v>594.76665600000001</v>
      </c>
      <c r="I46" s="56">
        <v>469.176469</v>
      </c>
      <c r="J46" s="40">
        <v>6677</v>
      </c>
      <c r="K46" s="40">
        <v>3032</v>
      </c>
      <c r="L46" s="41">
        <v>132</v>
      </c>
      <c r="M46" s="53">
        <f t="shared" si="0"/>
        <v>3513</v>
      </c>
      <c r="N46" s="57">
        <v>4720</v>
      </c>
      <c r="O46" s="41">
        <v>1990</v>
      </c>
      <c r="P46" s="41">
        <v>86</v>
      </c>
      <c r="Q46" s="53">
        <f t="shared" si="1"/>
        <v>2644</v>
      </c>
    </row>
    <row r="47" spans="1:17" x14ac:dyDescent="0.25">
      <c r="A47" s="52"/>
      <c r="B47" s="40">
        <v>42</v>
      </c>
      <c r="C47" s="40" t="s">
        <v>57</v>
      </c>
      <c r="D47" s="55">
        <v>6668</v>
      </c>
      <c r="E47" s="55">
        <v>4364.6135709999999</v>
      </c>
      <c r="F47" s="40">
        <v>2356.7114139999999</v>
      </c>
      <c r="G47" s="40">
        <v>1549.700578</v>
      </c>
      <c r="H47" s="40">
        <v>206.86486500000001</v>
      </c>
      <c r="I47" s="56">
        <v>186.33669699999999</v>
      </c>
      <c r="J47" s="40">
        <v>3615</v>
      </c>
      <c r="K47" s="40">
        <v>1762</v>
      </c>
      <c r="L47" s="41">
        <v>59</v>
      </c>
      <c r="M47" s="53">
        <f t="shared" si="0"/>
        <v>1794</v>
      </c>
      <c r="N47" s="57">
        <v>2403</v>
      </c>
      <c r="O47" s="41">
        <v>1085</v>
      </c>
      <c r="P47" s="41">
        <v>33</v>
      </c>
      <c r="Q47" s="53">
        <f t="shared" si="1"/>
        <v>1285</v>
      </c>
    </row>
    <row r="48" spans="1:17" x14ac:dyDescent="0.25">
      <c r="A48" s="52"/>
      <c r="B48" s="40">
        <v>43</v>
      </c>
      <c r="C48" s="40" t="s">
        <v>57</v>
      </c>
      <c r="D48" s="55">
        <v>15636</v>
      </c>
      <c r="E48" s="55">
        <v>7055.8453170000003</v>
      </c>
      <c r="F48" s="40">
        <v>3830.2998440000001</v>
      </c>
      <c r="G48" s="40">
        <v>1301.588469</v>
      </c>
      <c r="H48" s="40">
        <v>630.03080799999998</v>
      </c>
      <c r="I48" s="56">
        <v>1157.7278510000001</v>
      </c>
      <c r="J48" s="40">
        <v>5722</v>
      </c>
      <c r="K48" s="40">
        <v>3150</v>
      </c>
      <c r="L48" s="41">
        <v>232</v>
      </c>
      <c r="M48" s="53">
        <f t="shared" si="0"/>
        <v>2340</v>
      </c>
      <c r="N48" s="57">
        <v>2938</v>
      </c>
      <c r="O48" s="41">
        <v>1627</v>
      </c>
      <c r="P48" s="41">
        <v>111</v>
      </c>
      <c r="Q48" s="53">
        <f t="shared" si="1"/>
        <v>1200</v>
      </c>
    </row>
    <row r="49" spans="1:17" x14ac:dyDescent="0.25">
      <c r="A49" s="52"/>
      <c r="B49" s="40">
        <v>44</v>
      </c>
      <c r="C49" s="40" t="s">
        <v>57</v>
      </c>
      <c r="D49" s="55">
        <v>13827</v>
      </c>
      <c r="E49" s="55">
        <v>8650.2171670000007</v>
      </c>
      <c r="F49" s="40">
        <v>4434.117733</v>
      </c>
      <c r="G49" s="40">
        <v>2406.2593860000002</v>
      </c>
      <c r="H49" s="40">
        <v>845.15139499999998</v>
      </c>
      <c r="I49" s="56">
        <v>800.68862799999999</v>
      </c>
      <c r="J49" s="40">
        <v>6516</v>
      </c>
      <c r="K49" s="40">
        <v>3351</v>
      </c>
      <c r="L49" s="41">
        <v>190</v>
      </c>
      <c r="M49" s="53">
        <f t="shared" si="0"/>
        <v>2975</v>
      </c>
      <c r="N49" s="57">
        <v>4135</v>
      </c>
      <c r="O49" s="41">
        <v>2079</v>
      </c>
      <c r="P49" s="41">
        <v>102</v>
      </c>
      <c r="Q49" s="53">
        <f t="shared" si="1"/>
        <v>1954</v>
      </c>
    </row>
    <row r="50" spans="1:17" x14ac:dyDescent="0.25">
      <c r="A50" s="52"/>
      <c r="B50" s="40">
        <v>45</v>
      </c>
      <c r="C50" s="40" t="s">
        <v>62</v>
      </c>
      <c r="D50" s="55">
        <v>9098</v>
      </c>
      <c r="E50" s="55">
        <v>5788.394209</v>
      </c>
      <c r="F50" s="40">
        <v>3122.7114350000002</v>
      </c>
      <c r="G50" s="40">
        <v>1531.983193</v>
      </c>
      <c r="H50" s="40">
        <v>378.44832700000001</v>
      </c>
      <c r="I50" s="56">
        <v>677.36053500000003</v>
      </c>
      <c r="J50" s="40">
        <v>4264</v>
      </c>
      <c r="K50" s="40">
        <v>2410</v>
      </c>
      <c r="L50" s="41">
        <v>138</v>
      </c>
      <c r="M50" s="53">
        <f t="shared" si="0"/>
        <v>1716</v>
      </c>
      <c r="N50" s="57">
        <v>2637</v>
      </c>
      <c r="O50" s="41">
        <v>1466</v>
      </c>
      <c r="P50" s="41">
        <v>69</v>
      </c>
      <c r="Q50" s="53">
        <f t="shared" si="1"/>
        <v>1102</v>
      </c>
    </row>
    <row r="51" spans="1:17" x14ac:dyDescent="0.25">
      <c r="A51" s="52"/>
      <c r="B51" s="40">
        <v>46</v>
      </c>
      <c r="C51" s="40" t="s">
        <v>57</v>
      </c>
      <c r="D51" s="55">
        <v>9535</v>
      </c>
      <c r="E51" s="55">
        <v>5349.9443060000003</v>
      </c>
      <c r="F51" s="40">
        <v>2416.1815710000001</v>
      </c>
      <c r="G51" s="40">
        <v>1241.553062</v>
      </c>
      <c r="H51" s="40">
        <v>533.03248399999995</v>
      </c>
      <c r="I51" s="56">
        <v>1055.582242</v>
      </c>
      <c r="J51" s="40">
        <v>3681</v>
      </c>
      <c r="K51" s="40">
        <v>1715</v>
      </c>
      <c r="L51" s="41">
        <v>154</v>
      </c>
      <c r="M51" s="53">
        <f t="shared" si="0"/>
        <v>1812</v>
      </c>
      <c r="N51" s="57">
        <v>2212</v>
      </c>
      <c r="O51" s="41">
        <v>1018</v>
      </c>
      <c r="P51" s="41">
        <v>80</v>
      </c>
      <c r="Q51" s="53">
        <f t="shared" si="1"/>
        <v>1114</v>
      </c>
    </row>
    <row r="52" spans="1:17" x14ac:dyDescent="0.25">
      <c r="A52" s="52"/>
      <c r="B52" s="40">
        <v>47</v>
      </c>
      <c r="C52" s="40" t="s">
        <v>57</v>
      </c>
      <c r="D52" s="55">
        <v>19175</v>
      </c>
      <c r="E52" s="55">
        <v>10640.180394000001</v>
      </c>
      <c r="F52" s="40">
        <v>3564.7148320000001</v>
      </c>
      <c r="G52" s="40">
        <v>4742.5203570000003</v>
      </c>
      <c r="H52" s="40">
        <v>394.41930200000002</v>
      </c>
      <c r="I52" s="56">
        <v>1878.883018</v>
      </c>
      <c r="J52" s="40">
        <v>10958</v>
      </c>
      <c r="K52" s="40">
        <v>3184</v>
      </c>
      <c r="L52" s="41">
        <v>1027</v>
      </c>
      <c r="M52" s="53">
        <f t="shared" si="0"/>
        <v>6747</v>
      </c>
      <c r="N52" s="57">
        <v>8627</v>
      </c>
      <c r="O52" s="41">
        <v>2422</v>
      </c>
      <c r="P52" s="41">
        <v>735</v>
      </c>
      <c r="Q52" s="53">
        <f t="shared" si="1"/>
        <v>5470</v>
      </c>
    </row>
    <row r="53" spans="1:17" x14ac:dyDescent="0.25">
      <c r="A53" s="52"/>
      <c r="B53" s="40">
        <v>48</v>
      </c>
      <c r="C53" s="40" t="s">
        <v>57</v>
      </c>
      <c r="D53" s="55">
        <v>7864</v>
      </c>
      <c r="E53" s="55">
        <v>4032.0854650000001</v>
      </c>
      <c r="F53" s="40">
        <v>2176.984543</v>
      </c>
      <c r="G53" s="40">
        <v>630.016299</v>
      </c>
      <c r="H53" s="40">
        <v>859.86132899999996</v>
      </c>
      <c r="I53" s="56">
        <v>281.41807499999999</v>
      </c>
      <c r="J53" s="40">
        <v>3598</v>
      </c>
      <c r="K53" s="40">
        <v>1793</v>
      </c>
      <c r="L53" s="41">
        <v>79</v>
      </c>
      <c r="M53" s="53">
        <f t="shared" si="0"/>
        <v>1726</v>
      </c>
      <c r="N53" s="57">
        <v>2030</v>
      </c>
      <c r="O53" s="41">
        <v>959</v>
      </c>
      <c r="P53" s="41">
        <v>44</v>
      </c>
      <c r="Q53" s="53">
        <f t="shared" si="1"/>
        <v>1027</v>
      </c>
    </row>
    <row r="54" spans="1:17" x14ac:dyDescent="0.25">
      <c r="A54" s="52"/>
      <c r="B54" s="40">
        <v>49</v>
      </c>
      <c r="C54" s="40" t="s">
        <v>57</v>
      </c>
      <c r="D54" s="55">
        <v>6414</v>
      </c>
      <c r="E54" s="55">
        <v>4532.1411829999997</v>
      </c>
      <c r="F54" s="40">
        <v>2546.138238</v>
      </c>
      <c r="G54" s="40">
        <v>1423.1999089999999</v>
      </c>
      <c r="H54" s="40">
        <v>502.39947799999999</v>
      </c>
      <c r="I54" s="56">
        <v>35.117840000000001</v>
      </c>
      <c r="J54" s="40">
        <v>3467</v>
      </c>
      <c r="K54" s="40">
        <v>1788</v>
      </c>
      <c r="L54" s="41">
        <v>49</v>
      </c>
      <c r="M54" s="53">
        <f t="shared" si="0"/>
        <v>1630</v>
      </c>
      <c r="N54" s="57">
        <v>2280</v>
      </c>
      <c r="O54" s="41">
        <v>1078</v>
      </c>
      <c r="P54" s="41">
        <v>30</v>
      </c>
      <c r="Q54" s="53">
        <f t="shared" si="1"/>
        <v>1172</v>
      </c>
    </row>
    <row r="55" spans="1:17" x14ac:dyDescent="0.25">
      <c r="A55" s="52"/>
      <c r="B55" s="40">
        <v>50</v>
      </c>
      <c r="C55" s="40" t="s">
        <v>57</v>
      </c>
      <c r="D55" s="55">
        <v>11754</v>
      </c>
      <c r="E55" s="55">
        <v>6381.211311</v>
      </c>
      <c r="F55" s="40">
        <v>3148.6476849999999</v>
      </c>
      <c r="G55" s="40">
        <v>2368.6273030000002</v>
      </c>
      <c r="H55" s="40">
        <v>584.48682299999996</v>
      </c>
      <c r="I55" s="56">
        <v>209.423877</v>
      </c>
      <c r="J55" s="40">
        <v>5792</v>
      </c>
      <c r="K55" s="40">
        <v>2819</v>
      </c>
      <c r="L55" s="41">
        <v>89</v>
      </c>
      <c r="M55" s="53">
        <f t="shared" si="0"/>
        <v>2884</v>
      </c>
      <c r="N55" s="57">
        <v>3835</v>
      </c>
      <c r="O55" s="41">
        <v>1671</v>
      </c>
      <c r="P55" s="41">
        <v>51</v>
      </c>
      <c r="Q55" s="53">
        <f t="shared" si="1"/>
        <v>2113</v>
      </c>
    </row>
    <row r="56" spans="1:17" x14ac:dyDescent="0.25">
      <c r="A56" s="52"/>
      <c r="B56" s="40">
        <v>51</v>
      </c>
      <c r="C56" s="40" t="s">
        <v>57</v>
      </c>
      <c r="D56" s="55">
        <v>7550</v>
      </c>
      <c r="E56" s="55">
        <v>3534.475989</v>
      </c>
      <c r="F56" s="40">
        <v>2355.7383180000002</v>
      </c>
      <c r="G56" s="40">
        <v>353.77892600000001</v>
      </c>
      <c r="H56" s="40">
        <v>243.10477700000001</v>
      </c>
      <c r="I56" s="56">
        <v>536.49945000000002</v>
      </c>
      <c r="J56" s="40">
        <v>2522</v>
      </c>
      <c r="K56" s="40">
        <v>1627</v>
      </c>
      <c r="L56" s="41">
        <v>54</v>
      </c>
      <c r="M56" s="53">
        <f t="shared" si="0"/>
        <v>841</v>
      </c>
      <c r="N56" s="57">
        <v>1107</v>
      </c>
      <c r="O56" s="41">
        <v>698</v>
      </c>
      <c r="P56" s="41">
        <v>23</v>
      </c>
      <c r="Q56" s="53">
        <f t="shared" si="1"/>
        <v>386</v>
      </c>
    </row>
    <row r="57" spans="1:17" x14ac:dyDescent="0.25">
      <c r="A57" s="52"/>
      <c r="B57" s="40">
        <v>52</v>
      </c>
      <c r="C57" s="40" t="s">
        <v>57</v>
      </c>
      <c r="D57" s="55">
        <v>10677</v>
      </c>
      <c r="E57" s="55">
        <v>5199.9412009999996</v>
      </c>
      <c r="F57" s="40">
        <v>2520.2850629999998</v>
      </c>
      <c r="G57" s="40">
        <v>721.600281</v>
      </c>
      <c r="H57" s="40">
        <v>402.78640000000001</v>
      </c>
      <c r="I57" s="56">
        <v>1478.733346</v>
      </c>
      <c r="J57" s="40">
        <v>3910</v>
      </c>
      <c r="K57" s="40">
        <v>1861</v>
      </c>
      <c r="L57" s="41">
        <v>257</v>
      </c>
      <c r="M57" s="53">
        <f t="shared" si="0"/>
        <v>1792</v>
      </c>
      <c r="N57" s="57">
        <v>2155</v>
      </c>
      <c r="O57" s="41">
        <v>1069</v>
      </c>
      <c r="P57" s="41">
        <v>125</v>
      </c>
      <c r="Q57" s="53">
        <f t="shared" si="1"/>
        <v>961</v>
      </c>
    </row>
    <row r="58" spans="1:17" x14ac:dyDescent="0.25">
      <c r="A58" s="52"/>
      <c r="B58" s="40">
        <v>53</v>
      </c>
      <c r="C58" s="40" t="s">
        <v>57</v>
      </c>
      <c r="D58" s="55">
        <v>11332</v>
      </c>
      <c r="E58" s="55">
        <v>4377.0939099999996</v>
      </c>
      <c r="F58" s="40">
        <v>3380.486864</v>
      </c>
      <c r="G58" s="40">
        <v>429.40524299999998</v>
      </c>
      <c r="H58" s="40">
        <v>102.489143</v>
      </c>
      <c r="I58" s="56">
        <v>415.39447899999999</v>
      </c>
      <c r="J58" s="40">
        <v>4044</v>
      </c>
      <c r="K58" s="40">
        <v>2993</v>
      </c>
      <c r="L58" s="41">
        <v>88</v>
      </c>
      <c r="M58" s="53">
        <f t="shared" si="0"/>
        <v>963</v>
      </c>
      <c r="N58" s="57">
        <v>1982</v>
      </c>
      <c r="O58" s="41">
        <v>1509</v>
      </c>
      <c r="P58" s="41">
        <v>34</v>
      </c>
      <c r="Q58" s="53">
        <f t="shared" si="1"/>
        <v>439</v>
      </c>
    </row>
    <row r="59" spans="1:17" x14ac:dyDescent="0.25">
      <c r="A59" s="52"/>
      <c r="B59" s="40">
        <v>54</v>
      </c>
      <c r="C59" s="40" t="s">
        <v>57</v>
      </c>
      <c r="D59" s="55">
        <v>8814</v>
      </c>
      <c r="E59" s="55">
        <v>4208.2498969999997</v>
      </c>
      <c r="F59" s="40">
        <v>2354.1189279999999</v>
      </c>
      <c r="G59" s="40">
        <v>748.07515999999998</v>
      </c>
      <c r="H59" s="40">
        <v>166.298508</v>
      </c>
      <c r="I59" s="56">
        <v>888.70598299999995</v>
      </c>
      <c r="J59" s="40">
        <v>3803</v>
      </c>
      <c r="K59" s="40">
        <v>2377</v>
      </c>
      <c r="L59" s="41">
        <v>140</v>
      </c>
      <c r="M59" s="53">
        <f t="shared" si="0"/>
        <v>1286</v>
      </c>
      <c r="N59" s="57">
        <v>2185</v>
      </c>
      <c r="O59" s="41">
        <v>1384</v>
      </c>
      <c r="P59" s="41">
        <v>63</v>
      </c>
      <c r="Q59" s="53">
        <f t="shared" si="1"/>
        <v>738</v>
      </c>
    </row>
    <row r="60" spans="1:17" x14ac:dyDescent="0.25">
      <c r="A60" s="52"/>
      <c r="B60" s="40">
        <v>55</v>
      </c>
      <c r="C60" s="40" t="s">
        <v>57</v>
      </c>
      <c r="D60" s="55">
        <v>18492</v>
      </c>
      <c r="E60" s="55">
        <v>10775.345345</v>
      </c>
      <c r="F60" s="40">
        <v>4506.1698239999996</v>
      </c>
      <c r="G60" s="40">
        <v>2507.6480059999999</v>
      </c>
      <c r="H60" s="40">
        <v>815.61397299999999</v>
      </c>
      <c r="I60" s="56">
        <v>2672.4745760000001</v>
      </c>
      <c r="J60" s="40">
        <v>8037</v>
      </c>
      <c r="K60" s="40">
        <v>3448</v>
      </c>
      <c r="L60" s="41">
        <v>563</v>
      </c>
      <c r="M60" s="53">
        <f t="shared" si="0"/>
        <v>4026</v>
      </c>
      <c r="N60" s="57">
        <v>5341</v>
      </c>
      <c r="O60" s="41">
        <v>2287</v>
      </c>
      <c r="P60" s="41">
        <v>330</v>
      </c>
      <c r="Q60" s="53">
        <f t="shared" si="1"/>
        <v>2724</v>
      </c>
    </row>
    <row r="61" spans="1:17" x14ac:dyDescent="0.25">
      <c r="A61" s="52"/>
      <c r="B61" s="40">
        <v>56</v>
      </c>
      <c r="C61" s="40" t="s">
        <v>57</v>
      </c>
      <c r="D61" s="55">
        <v>7212</v>
      </c>
      <c r="E61" s="55">
        <v>3490.8608250000002</v>
      </c>
      <c r="F61" s="40">
        <v>1890.8414749999999</v>
      </c>
      <c r="G61" s="40">
        <v>237.52688900000001</v>
      </c>
      <c r="H61" s="40">
        <v>1144.251917</v>
      </c>
      <c r="I61" s="56">
        <v>199.954812</v>
      </c>
      <c r="J61" s="40">
        <v>2749</v>
      </c>
      <c r="K61" s="40">
        <v>1426</v>
      </c>
      <c r="L61" s="41">
        <v>45</v>
      </c>
      <c r="M61" s="53">
        <f t="shared" si="0"/>
        <v>1278</v>
      </c>
      <c r="N61" s="57">
        <v>1407</v>
      </c>
      <c r="O61" s="41">
        <v>679</v>
      </c>
      <c r="P61" s="41">
        <v>28</v>
      </c>
      <c r="Q61" s="53">
        <f t="shared" si="1"/>
        <v>700</v>
      </c>
    </row>
    <row r="62" spans="1:17" x14ac:dyDescent="0.25">
      <c r="A62" s="52"/>
      <c r="B62" s="40">
        <v>57</v>
      </c>
      <c r="C62" s="40" t="s">
        <v>57</v>
      </c>
      <c r="D62" s="55">
        <v>6597</v>
      </c>
      <c r="E62" s="55">
        <v>5123.6396910000003</v>
      </c>
      <c r="F62" s="40">
        <v>2518.2740250000002</v>
      </c>
      <c r="G62" s="40">
        <v>1544.192106</v>
      </c>
      <c r="H62" s="40">
        <v>713.21133699999996</v>
      </c>
      <c r="I62" s="56">
        <v>210.62804600000001</v>
      </c>
      <c r="J62" s="40">
        <v>1629</v>
      </c>
      <c r="K62" s="40">
        <v>670</v>
      </c>
      <c r="L62" s="41">
        <v>37</v>
      </c>
      <c r="M62" s="53">
        <f t="shared" si="0"/>
        <v>922</v>
      </c>
      <c r="N62" s="57">
        <v>979</v>
      </c>
      <c r="O62" s="41">
        <v>389</v>
      </c>
      <c r="P62" s="41">
        <v>25</v>
      </c>
      <c r="Q62" s="53">
        <f t="shared" si="1"/>
        <v>565</v>
      </c>
    </row>
    <row r="63" spans="1:17" x14ac:dyDescent="0.25">
      <c r="A63" s="52"/>
      <c r="B63" s="40">
        <v>58</v>
      </c>
      <c r="C63" s="40" t="s">
        <v>57</v>
      </c>
      <c r="D63" s="55">
        <v>14028</v>
      </c>
      <c r="E63" s="55">
        <v>7181.1363659999997</v>
      </c>
      <c r="F63" s="40">
        <v>5101.0861450000002</v>
      </c>
      <c r="G63" s="40">
        <v>781.09404900000004</v>
      </c>
      <c r="H63" s="40">
        <v>424.33548100000002</v>
      </c>
      <c r="I63" s="56">
        <v>826.62070600000004</v>
      </c>
      <c r="J63" s="40">
        <v>5556</v>
      </c>
      <c r="K63" s="40">
        <v>3987</v>
      </c>
      <c r="L63" s="41">
        <v>74</v>
      </c>
      <c r="M63" s="53">
        <f t="shared" si="0"/>
        <v>1495</v>
      </c>
      <c r="N63" s="57">
        <v>3060</v>
      </c>
      <c r="O63" s="41">
        <v>2134</v>
      </c>
      <c r="P63" s="41">
        <v>27</v>
      </c>
      <c r="Q63" s="53">
        <f t="shared" si="1"/>
        <v>899</v>
      </c>
    </row>
    <row r="64" spans="1:17" x14ac:dyDescent="0.25">
      <c r="A64" s="52"/>
      <c r="B64" s="40">
        <v>59</v>
      </c>
      <c r="C64" s="40" t="s">
        <v>57</v>
      </c>
      <c r="D64" s="55">
        <v>14352</v>
      </c>
      <c r="E64" s="55">
        <v>5842.9994809999998</v>
      </c>
      <c r="F64" s="40">
        <v>3629.9996179999998</v>
      </c>
      <c r="G64" s="40">
        <v>590.00009399999999</v>
      </c>
      <c r="H64" s="40">
        <v>569.999908</v>
      </c>
      <c r="I64" s="56">
        <v>1037.9998760000001</v>
      </c>
      <c r="J64" s="40">
        <v>4861</v>
      </c>
      <c r="K64" s="40">
        <v>3443</v>
      </c>
      <c r="L64" s="41">
        <v>172</v>
      </c>
      <c r="M64" s="53">
        <f t="shared" si="0"/>
        <v>1246</v>
      </c>
      <c r="N64" s="57">
        <v>2492</v>
      </c>
      <c r="O64" s="41">
        <v>1760</v>
      </c>
      <c r="P64" s="41">
        <v>69</v>
      </c>
      <c r="Q64" s="53">
        <f t="shared" si="1"/>
        <v>663</v>
      </c>
    </row>
    <row r="65" spans="1:17" x14ac:dyDescent="0.25">
      <c r="A65" s="52"/>
      <c r="B65" s="40">
        <v>60</v>
      </c>
      <c r="C65" s="40" t="s">
        <v>57</v>
      </c>
      <c r="D65" s="55">
        <v>11304</v>
      </c>
      <c r="E65" s="55">
        <v>6223.0006620000004</v>
      </c>
      <c r="F65" s="40">
        <v>2480.0004020000001</v>
      </c>
      <c r="G65" s="40">
        <v>1840.000509</v>
      </c>
      <c r="H65" s="40">
        <v>709.99988599999995</v>
      </c>
      <c r="I65" s="56">
        <v>1068.9998949999999</v>
      </c>
      <c r="J65" s="40">
        <v>4322</v>
      </c>
      <c r="K65" s="40">
        <v>2106</v>
      </c>
      <c r="L65" s="41">
        <v>200</v>
      </c>
      <c r="M65" s="53">
        <f t="shared" si="0"/>
        <v>2016</v>
      </c>
      <c r="N65" s="57">
        <v>2643</v>
      </c>
      <c r="O65" s="41">
        <v>1279</v>
      </c>
      <c r="P65" s="41">
        <v>92</v>
      </c>
      <c r="Q65" s="53">
        <f t="shared" si="1"/>
        <v>1272</v>
      </c>
    </row>
    <row r="66" spans="1:17" x14ac:dyDescent="0.25">
      <c r="A66" s="52"/>
      <c r="B66" s="40">
        <v>61</v>
      </c>
      <c r="C66" s="40" t="s">
        <v>57</v>
      </c>
      <c r="D66" s="55">
        <v>22125</v>
      </c>
      <c r="E66" s="55">
        <v>11148.419231</v>
      </c>
      <c r="F66" s="40">
        <v>4196.3011560000004</v>
      </c>
      <c r="G66" s="40">
        <v>2245.3200769999999</v>
      </c>
      <c r="H66" s="40">
        <v>561.59327499999995</v>
      </c>
      <c r="I66" s="56">
        <v>4125.4904550000001</v>
      </c>
      <c r="J66" s="40">
        <v>10991</v>
      </c>
      <c r="K66" s="40">
        <v>4341</v>
      </c>
      <c r="L66" s="41">
        <v>1655</v>
      </c>
      <c r="M66" s="53">
        <f t="shared" si="0"/>
        <v>4995</v>
      </c>
      <c r="N66" s="57">
        <v>7972</v>
      </c>
      <c r="O66" s="41">
        <v>3234</v>
      </c>
      <c r="P66" s="41">
        <v>1133</v>
      </c>
      <c r="Q66" s="53">
        <f t="shared" si="1"/>
        <v>3605</v>
      </c>
    </row>
    <row r="67" spans="1:17" x14ac:dyDescent="0.25">
      <c r="A67" s="52"/>
      <c r="B67" s="40">
        <v>62</v>
      </c>
      <c r="C67" s="40" t="s">
        <v>63</v>
      </c>
      <c r="D67" s="55">
        <v>4641</v>
      </c>
      <c r="E67" s="55">
        <v>3152.7250779999999</v>
      </c>
      <c r="F67" s="40">
        <v>1137.412742</v>
      </c>
      <c r="G67" s="40">
        <v>1621.340886</v>
      </c>
      <c r="H67" s="40">
        <v>76.801955000000007</v>
      </c>
      <c r="I67" s="56">
        <v>303.06950000000001</v>
      </c>
      <c r="J67" s="40">
        <v>3047</v>
      </c>
      <c r="K67" s="40">
        <v>1034</v>
      </c>
      <c r="L67" s="41">
        <v>126</v>
      </c>
      <c r="M67" s="53">
        <f t="shared" si="0"/>
        <v>1887</v>
      </c>
      <c r="N67" s="57">
        <v>2385</v>
      </c>
      <c r="O67" s="41">
        <v>772</v>
      </c>
      <c r="P67" s="41">
        <v>86</v>
      </c>
      <c r="Q67" s="53">
        <f t="shared" si="1"/>
        <v>1527</v>
      </c>
    </row>
    <row r="68" spans="1:17" x14ac:dyDescent="0.25">
      <c r="A68" s="52"/>
      <c r="B68" s="40">
        <v>63</v>
      </c>
      <c r="C68" s="40" t="s">
        <v>57</v>
      </c>
      <c r="D68" s="55">
        <v>15977</v>
      </c>
      <c r="E68" s="55">
        <v>6453.3730130000004</v>
      </c>
      <c r="F68" s="40">
        <v>3501.21245</v>
      </c>
      <c r="G68" s="40">
        <v>203.88561300000001</v>
      </c>
      <c r="H68" s="40">
        <v>1896.8169230000001</v>
      </c>
      <c r="I68" s="56">
        <v>779.54896499999995</v>
      </c>
      <c r="J68" s="40">
        <v>5906</v>
      </c>
      <c r="K68" s="40">
        <v>2348</v>
      </c>
      <c r="L68" s="41">
        <v>184</v>
      </c>
      <c r="M68" s="53">
        <f t="shared" si="0"/>
        <v>3374</v>
      </c>
      <c r="N68" s="57">
        <v>2925</v>
      </c>
      <c r="O68" s="41">
        <v>1098</v>
      </c>
      <c r="P68" s="41">
        <v>53</v>
      </c>
      <c r="Q68" s="53">
        <f t="shared" si="1"/>
        <v>1774</v>
      </c>
    </row>
    <row r="69" spans="1:17" x14ac:dyDescent="0.25">
      <c r="A69" s="52"/>
      <c r="B69" s="40">
        <v>64</v>
      </c>
      <c r="C69" s="40" t="s">
        <v>57</v>
      </c>
      <c r="D69" s="55">
        <v>764</v>
      </c>
      <c r="E69" s="55">
        <v>327.62016599999998</v>
      </c>
      <c r="F69" s="40">
        <v>206.97391500000001</v>
      </c>
      <c r="G69" s="40">
        <v>26.089962</v>
      </c>
      <c r="H69" s="40">
        <v>61.437010000000001</v>
      </c>
      <c r="I69" s="56">
        <v>26.619273</v>
      </c>
      <c r="J69" s="40">
        <v>259</v>
      </c>
      <c r="K69" s="40">
        <v>171</v>
      </c>
      <c r="L69" s="41">
        <v>11</v>
      </c>
      <c r="M69" s="53">
        <f t="shared" si="0"/>
        <v>77</v>
      </c>
      <c r="N69" s="57">
        <v>125</v>
      </c>
      <c r="O69" s="41">
        <v>93</v>
      </c>
      <c r="P69" s="41">
        <v>2</v>
      </c>
      <c r="Q69" s="53">
        <f t="shared" si="1"/>
        <v>30</v>
      </c>
    </row>
    <row r="70" spans="1:17" x14ac:dyDescent="0.25">
      <c r="A70" s="52"/>
      <c r="B70" s="40">
        <v>65</v>
      </c>
      <c r="C70" s="40" t="s">
        <v>64</v>
      </c>
      <c r="D70" s="55">
        <v>6909</v>
      </c>
      <c r="E70" s="55">
        <v>3326.633695</v>
      </c>
      <c r="F70" s="40">
        <v>2328.963847</v>
      </c>
      <c r="G70" s="40">
        <v>402.40749199999999</v>
      </c>
      <c r="H70" s="40">
        <v>253.05425700000001</v>
      </c>
      <c r="I70" s="56">
        <v>274.70809200000002</v>
      </c>
      <c r="J70" s="40">
        <v>2861</v>
      </c>
      <c r="K70" s="40">
        <v>1982</v>
      </c>
      <c r="L70" s="41">
        <v>91</v>
      </c>
      <c r="M70" s="53">
        <f t="shared" si="0"/>
        <v>788</v>
      </c>
      <c r="N70" s="57">
        <v>1527</v>
      </c>
      <c r="O70" s="41">
        <v>1034</v>
      </c>
      <c r="P70" s="41">
        <v>48</v>
      </c>
      <c r="Q70" s="53">
        <f t="shared" si="1"/>
        <v>445</v>
      </c>
    </row>
    <row r="71" spans="1:17" x14ac:dyDescent="0.25">
      <c r="A71" s="52"/>
      <c r="B71" s="40">
        <v>66</v>
      </c>
      <c r="C71" s="40" t="s">
        <v>57</v>
      </c>
      <c r="D71" s="55">
        <v>9978</v>
      </c>
      <c r="E71" s="55">
        <v>4998.0552969999999</v>
      </c>
      <c r="F71" s="40">
        <v>2999.0608940000002</v>
      </c>
      <c r="G71" s="40">
        <v>508.497004</v>
      </c>
      <c r="H71" s="40">
        <v>350.570063</v>
      </c>
      <c r="I71" s="56">
        <v>1111.355947</v>
      </c>
      <c r="J71" s="40">
        <v>4261</v>
      </c>
      <c r="K71" s="40">
        <v>2543</v>
      </c>
      <c r="L71" s="41">
        <v>234</v>
      </c>
      <c r="M71" s="53">
        <f t="shared" ref="M71:M97" si="2">J71-K71-L71</f>
        <v>1484</v>
      </c>
      <c r="N71" s="57">
        <v>2520</v>
      </c>
      <c r="O71" s="41">
        <v>1497</v>
      </c>
      <c r="P71" s="41">
        <v>124</v>
      </c>
      <c r="Q71" s="53">
        <f t="shared" ref="Q71:Q97" si="3">N71-O71-P71</f>
        <v>899</v>
      </c>
    </row>
    <row r="72" spans="1:17" x14ac:dyDescent="0.25">
      <c r="A72" s="52"/>
      <c r="B72" s="40">
        <v>67</v>
      </c>
      <c r="C72" s="40" t="s">
        <v>65</v>
      </c>
      <c r="D72" s="55">
        <v>3849</v>
      </c>
      <c r="E72" s="55">
        <v>2282.8046749999999</v>
      </c>
      <c r="F72" s="40">
        <v>1156.7494610000001</v>
      </c>
      <c r="G72" s="40">
        <v>820.19537200000002</v>
      </c>
      <c r="H72" s="40">
        <v>8.8215719999999997</v>
      </c>
      <c r="I72" s="56">
        <v>276.96682700000002</v>
      </c>
      <c r="J72" s="40">
        <v>1844</v>
      </c>
      <c r="K72" s="40">
        <v>739</v>
      </c>
      <c r="L72" s="41">
        <v>84</v>
      </c>
      <c r="M72" s="53">
        <f t="shared" si="2"/>
        <v>1021</v>
      </c>
      <c r="N72" s="57">
        <v>1381</v>
      </c>
      <c r="O72" s="41">
        <v>517</v>
      </c>
      <c r="P72" s="41">
        <v>75</v>
      </c>
      <c r="Q72" s="53">
        <f t="shared" si="3"/>
        <v>789</v>
      </c>
    </row>
    <row r="73" spans="1:17" x14ac:dyDescent="0.25">
      <c r="A73" s="52"/>
      <c r="B73" s="40">
        <v>68</v>
      </c>
      <c r="C73" s="40"/>
      <c r="D73" s="55">
        <v>8622</v>
      </c>
      <c r="E73" s="55">
        <v>5182.3101649999999</v>
      </c>
      <c r="F73" s="40">
        <v>2440.4328340000002</v>
      </c>
      <c r="G73" s="40">
        <v>2081.5968929999999</v>
      </c>
      <c r="H73" s="40">
        <v>73.479797000000005</v>
      </c>
      <c r="I73" s="56">
        <v>506.66954399999997</v>
      </c>
      <c r="J73" s="40">
        <v>4372</v>
      </c>
      <c r="K73" s="40">
        <v>2095</v>
      </c>
      <c r="L73" s="41">
        <v>183</v>
      </c>
      <c r="M73" s="53">
        <f t="shared" si="2"/>
        <v>2094</v>
      </c>
      <c r="N73" s="57">
        <v>2829</v>
      </c>
      <c r="O73" s="41">
        <v>1311</v>
      </c>
      <c r="P73" s="41">
        <v>108</v>
      </c>
      <c r="Q73" s="53">
        <f t="shared" si="3"/>
        <v>1410</v>
      </c>
    </row>
    <row r="74" spans="1:17" x14ac:dyDescent="0.25">
      <c r="A74" s="52"/>
      <c r="B74" s="40">
        <v>69</v>
      </c>
      <c r="C74" s="40"/>
      <c r="D74" s="55">
        <v>5910</v>
      </c>
      <c r="E74" s="55">
        <v>3395.1456830000002</v>
      </c>
      <c r="F74" s="40">
        <v>1682.795271</v>
      </c>
      <c r="G74" s="40">
        <v>1653.193481</v>
      </c>
      <c r="H74" s="40">
        <v>0</v>
      </c>
      <c r="I74" s="56">
        <v>56.656931</v>
      </c>
      <c r="J74" s="40">
        <v>2580</v>
      </c>
      <c r="K74" s="40">
        <v>1163</v>
      </c>
      <c r="L74" s="41">
        <v>71</v>
      </c>
      <c r="M74" s="53">
        <f t="shared" si="2"/>
        <v>1346</v>
      </c>
      <c r="N74" s="57">
        <v>1880</v>
      </c>
      <c r="O74" s="41">
        <v>738</v>
      </c>
      <c r="P74" s="41">
        <v>59</v>
      </c>
      <c r="Q74" s="53">
        <f t="shared" si="3"/>
        <v>1083</v>
      </c>
    </row>
    <row r="75" spans="1:17" x14ac:dyDescent="0.25">
      <c r="A75" s="52"/>
      <c r="B75" s="40">
        <v>70</v>
      </c>
      <c r="C75" s="40" t="s">
        <v>66</v>
      </c>
      <c r="D75" s="55">
        <v>16058</v>
      </c>
      <c r="E75" s="55">
        <v>6703.7112090000001</v>
      </c>
      <c r="F75" s="40">
        <v>4807.061205</v>
      </c>
      <c r="G75" s="40">
        <v>1485.8069210000001</v>
      </c>
      <c r="H75" s="40">
        <v>36.000000999999997</v>
      </c>
      <c r="I75" s="56">
        <v>322.34305799999998</v>
      </c>
      <c r="J75" s="40">
        <v>6785</v>
      </c>
      <c r="K75" s="40">
        <v>4777</v>
      </c>
      <c r="L75" s="41">
        <v>538</v>
      </c>
      <c r="M75" s="53">
        <f t="shared" si="2"/>
        <v>1470</v>
      </c>
      <c r="N75" s="57">
        <v>4773</v>
      </c>
      <c r="O75" s="41">
        <v>3217</v>
      </c>
      <c r="P75" s="41">
        <v>417</v>
      </c>
      <c r="Q75" s="53">
        <f t="shared" si="3"/>
        <v>1139</v>
      </c>
    </row>
    <row r="76" spans="1:17" x14ac:dyDescent="0.25">
      <c r="A76" s="52"/>
      <c r="B76" s="40">
        <v>71</v>
      </c>
      <c r="C76" s="40" t="s">
        <v>67</v>
      </c>
      <c r="D76" s="55">
        <v>8810</v>
      </c>
      <c r="E76" s="55">
        <v>5599.5656559999998</v>
      </c>
      <c r="F76" s="40">
        <v>2929.8814830000001</v>
      </c>
      <c r="G76" s="40">
        <v>1959.6252790000001</v>
      </c>
      <c r="H76" s="40">
        <v>289.61837200000002</v>
      </c>
      <c r="I76" s="56">
        <v>341.27133800000001</v>
      </c>
      <c r="J76" s="40">
        <v>4449</v>
      </c>
      <c r="K76" s="40">
        <v>2111</v>
      </c>
      <c r="L76" s="41">
        <v>155</v>
      </c>
      <c r="M76" s="53">
        <f t="shared" si="2"/>
        <v>2183</v>
      </c>
      <c r="N76" s="57">
        <v>3094</v>
      </c>
      <c r="O76" s="41">
        <v>1334</v>
      </c>
      <c r="P76" s="41">
        <v>94</v>
      </c>
      <c r="Q76" s="53">
        <f t="shared" si="3"/>
        <v>1666</v>
      </c>
    </row>
    <row r="77" spans="1:17" x14ac:dyDescent="0.25">
      <c r="A77" s="52"/>
      <c r="B77" s="40">
        <v>72</v>
      </c>
      <c r="C77" s="40" t="s">
        <v>68</v>
      </c>
      <c r="D77" s="55">
        <v>3403</v>
      </c>
      <c r="E77" s="55">
        <v>2267.3260059999998</v>
      </c>
      <c r="F77" s="40">
        <v>1308.798245</v>
      </c>
      <c r="G77" s="40">
        <v>708.33229700000004</v>
      </c>
      <c r="H77" s="40">
        <v>31.711157</v>
      </c>
      <c r="I77" s="56">
        <v>195.54780199999999</v>
      </c>
      <c r="J77" s="40">
        <v>1808</v>
      </c>
      <c r="K77" s="40">
        <v>948</v>
      </c>
      <c r="L77" s="41">
        <v>116</v>
      </c>
      <c r="M77" s="53">
        <f t="shared" si="2"/>
        <v>744</v>
      </c>
      <c r="N77" s="57">
        <v>1246</v>
      </c>
      <c r="O77" s="41">
        <v>592</v>
      </c>
      <c r="P77" s="41">
        <v>79</v>
      </c>
      <c r="Q77" s="53">
        <f t="shared" si="3"/>
        <v>575</v>
      </c>
    </row>
    <row r="78" spans="1:17" x14ac:dyDescent="0.25">
      <c r="A78" s="52"/>
      <c r="B78" s="40">
        <v>73</v>
      </c>
      <c r="C78" s="40" t="s">
        <v>69</v>
      </c>
      <c r="D78" s="55">
        <v>3867</v>
      </c>
      <c r="E78" s="55">
        <v>2005.6236839999999</v>
      </c>
      <c r="F78" s="40">
        <v>1425.744868</v>
      </c>
      <c r="G78" s="40">
        <v>429.93092000000001</v>
      </c>
      <c r="H78" s="40">
        <v>0</v>
      </c>
      <c r="I78" s="56">
        <v>136.281204</v>
      </c>
      <c r="J78" s="40">
        <v>1629</v>
      </c>
      <c r="K78" s="40">
        <v>1120</v>
      </c>
      <c r="L78" s="41">
        <v>65</v>
      </c>
      <c r="M78" s="53">
        <f t="shared" si="2"/>
        <v>444</v>
      </c>
      <c r="N78" s="57">
        <v>1097</v>
      </c>
      <c r="O78" s="41">
        <v>691</v>
      </c>
      <c r="P78" s="41">
        <v>46</v>
      </c>
      <c r="Q78" s="53">
        <f t="shared" si="3"/>
        <v>360</v>
      </c>
    </row>
    <row r="79" spans="1:17" x14ac:dyDescent="0.25">
      <c r="A79" s="52"/>
      <c r="B79" s="40">
        <v>74</v>
      </c>
      <c r="C79" s="40" t="s">
        <v>70</v>
      </c>
      <c r="D79" s="55">
        <v>26720</v>
      </c>
      <c r="E79" s="55">
        <v>13536.347491</v>
      </c>
      <c r="F79" s="40">
        <v>10162.454213999999</v>
      </c>
      <c r="G79" s="40">
        <v>2525.0485610000001</v>
      </c>
      <c r="H79" s="40">
        <v>20.000001000000001</v>
      </c>
      <c r="I79" s="56">
        <v>528.51129900000001</v>
      </c>
      <c r="J79" s="40">
        <v>12573</v>
      </c>
      <c r="K79" s="40">
        <v>9660</v>
      </c>
      <c r="L79" s="41">
        <v>245</v>
      </c>
      <c r="M79" s="53">
        <f t="shared" si="2"/>
        <v>2668</v>
      </c>
      <c r="N79" s="57">
        <v>8851</v>
      </c>
      <c r="O79" s="41">
        <v>6594</v>
      </c>
      <c r="P79" s="41">
        <v>183</v>
      </c>
      <c r="Q79" s="53">
        <f t="shared" si="3"/>
        <v>2074</v>
      </c>
    </row>
    <row r="80" spans="1:17" x14ac:dyDescent="0.25">
      <c r="A80" s="52"/>
      <c r="B80" s="40">
        <v>75</v>
      </c>
      <c r="C80" s="40"/>
      <c r="D80" s="55">
        <v>2936</v>
      </c>
      <c r="E80" s="55">
        <v>2081.3635169999998</v>
      </c>
      <c r="F80" s="40">
        <v>748.25383199999999</v>
      </c>
      <c r="G80" s="40">
        <v>1103.6577870000001</v>
      </c>
      <c r="H80" s="40">
        <v>28.75</v>
      </c>
      <c r="I80" s="56">
        <v>150.154552</v>
      </c>
      <c r="J80" s="40">
        <v>1624</v>
      </c>
      <c r="K80" s="40">
        <v>620</v>
      </c>
      <c r="L80" s="41">
        <v>43</v>
      </c>
      <c r="M80" s="53">
        <f t="shared" si="2"/>
        <v>961</v>
      </c>
      <c r="N80" s="57">
        <v>1285</v>
      </c>
      <c r="O80" s="41">
        <v>438</v>
      </c>
      <c r="P80" s="41">
        <v>32</v>
      </c>
      <c r="Q80" s="53">
        <f t="shared" si="3"/>
        <v>815</v>
      </c>
    </row>
    <row r="81" spans="1:17" x14ac:dyDescent="0.25">
      <c r="A81" s="52"/>
      <c r="B81" s="40">
        <v>76</v>
      </c>
      <c r="C81" s="40" t="s">
        <v>71</v>
      </c>
      <c r="D81" s="55">
        <v>25292</v>
      </c>
      <c r="E81" s="55">
        <v>11851.244903000001</v>
      </c>
      <c r="F81" s="40">
        <v>7206.3392670000003</v>
      </c>
      <c r="G81" s="40">
        <v>3379.0605460000002</v>
      </c>
      <c r="H81" s="40">
        <v>226.25000299999999</v>
      </c>
      <c r="I81" s="56">
        <v>653.43038300000001</v>
      </c>
      <c r="J81" s="40">
        <v>10677</v>
      </c>
      <c r="K81" s="40">
        <v>7000</v>
      </c>
      <c r="L81" s="41">
        <v>248</v>
      </c>
      <c r="M81" s="53">
        <f t="shared" si="2"/>
        <v>3429</v>
      </c>
      <c r="N81" s="57">
        <v>7738</v>
      </c>
      <c r="O81" s="41">
        <v>4648</v>
      </c>
      <c r="P81" s="41">
        <v>210</v>
      </c>
      <c r="Q81" s="53">
        <f t="shared" si="3"/>
        <v>2880</v>
      </c>
    </row>
    <row r="82" spans="1:17" x14ac:dyDescent="0.25">
      <c r="A82" s="52"/>
      <c r="B82" s="40">
        <v>77</v>
      </c>
      <c r="C82" s="40" t="s">
        <v>72</v>
      </c>
      <c r="D82" s="55">
        <v>12792</v>
      </c>
      <c r="E82" s="55">
        <v>5717.2803139999996</v>
      </c>
      <c r="F82" s="40">
        <v>4332.8633049999999</v>
      </c>
      <c r="G82" s="40">
        <v>1045.6563659999999</v>
      </c>
      <c r="H82" s="40">
        <v>40.000030000000002</v>
      </c>
      <c r="I82" s="56">
        <v>219.42720299999999</v>
      </c>
      <c r="J82" s="40">
        <v>4513</v>
      </c>
      <c r="K82" s="40">
        <v>3601</v>
      </c>
      <c r="L82" s="41">
        <v>42</v>
      </c>
      <c r="M82" s="53">
        <f t="shared" si="2"/>
        <v>870</v>
      </c>
      <c r="N82" s="57">
        <v>2786</v>
      </c>
      <c r="O82" s="41">
        <v>2090</v>
      </c>
      <c r="P82" s="41">
        <v>30</v>
      </c>
      <c r="Q82" s="53">
        <f t="shared" si="3"/>
        <v>666</v>
      </c>
    </row>
    <row r="83" spans="1:17" x14ac:dyDescent="0.25">
      <c r="A83" s="52"/>
      <c r="B83" s="40">
        <v>78</v>
      </c>
      <c r="C83" s="40"/>
      <c r="D83" s="55">
        <v>1926</v>
      </c>
      <c r="E83" s="55">
        <v>1058.2328930000001</v>
      </c>
      <c r="F83" s="40">
        <v>603.01338899999996</v>
      </c>
      <c r="G83" s="40">
        <v>420.21950299999997</v>
      </c>
      <c r="H83" s="40">
        <v>0</v>
      </c>
      <c r="I83" s="56">
        <v>35</v>
      </c>
      <c r="J83" s="40">
        <v>687</v>
      </c>
      <c r="K83" s="40">
        <v>351</v>
      </c>
      <c r="L83" s="41">
        <v>9</v>
      </c>
      <c r="M83" s="53">
        <f t="shared" si="2"/>
        <v>327</v>
      </c>
      <c r="N83" s="57">
        <v>492</v>
      </c>
      <c r="O83" s="41">
        <v>218</v>
      </c>
      <c r="P83" s="41">
        <v>7</v>
      </c>
      <c r="Q83" s="53">
        <f t="shared" si="3"/>
        <v>267</v>
      </c>
    </row>
    <row r="84" spans="1:17" x14ac:dyDescent="0.25">
      <c r="A84" s="52"/>
      <c r="B84" s="40">
        <v>79</v>
      </c>
      <c r="C84" s="40" t="s">
        <v>73</v>
      </c>
      <c r="D84" s="55">
        <v>8128</v>
      </c>
      <c r="E84" s="55">
        <v>2915.0186910000002</v>
      </c>
      <c r="F84" s="40">
        <v>2530.2382870000001</v>
      </c>
      <c r="G84" s="40">
        <v>384.78040299999998</v>
      </c>
      <c r="H84" s="40">
        <v>0</v>
      </c>
      <c r="I84" s="56">
        <v>0</v>
      </c>
      <c r="J84" s="40">
        <v>3011</v>
      </c>
      <c r="K84" s="40">
        <v>2618</v>
      </c>
      <c r="L84" s="41">
        <v>28</v>
      </c>
      <c r="M84" s="53">
        <f t="shared" si="2"/>
        <v>365</v>
      </c>
      <c r="N84" s="57">
        <v>1906</v>
      </c>
      <c r="O84" s="41">
        <v>1634</v>
      </c>
      <c r="P84" s="41">
        <v>12</v>
      </c>
      <c r="Q84" s="53">
        <f t="shared" si="3"/>
        <v>260</v>
      </c>
    </row>
    <row r="85" spans="1:17" x14ac:dyDescent="0.25">
      <c r="A85" s="52"/>
      <c r="B85" s="40">
        <v>80</v>
      </c>
      <c r="C85" s="40" t="s">
        <v>74</v>
      </c>
      <c r="D85" s="55">
        <v>12640</v>
      </c>
      <c r="E85" s="55">
        <v>2841.8914399999999</v>
      </c>
      <c r="F85" s="40">
        <v>2791.891439</v>
      </c>
      <c r="G85" s="40">
        <v>30.000001999999999</v>
      </c>
      <c r="H85" s="40">
        <v>0</v>
      </c>
      <c r="I85" s="56">
        <v>0</v>
      </c>
      <c r="J85" s="40">
        <v>2933</v>
      </c>
      <c r="K85" s="40">
        <v>2744</v>
      </c>
      <c r="L85" s="41">
        <v>15</v>
      </c>
      <c r="M85" s="53">
        <f t="shared" si="2"/>
        <v>174</v>
      </c>
      <c r="N85" s="57">
        <v>1752</v>
      </c>
      <c r="O85" s="41">
        <v>1650</v>
      </c>
      <c r="P85" s="41">
        <v>9</v>
      </c>
      <c r="Q85" s="53">
        <f t="shared" si="3"/>
        <v>93</v>
      </c>
    </row>
    <row r="86" spans="1:17" x14ac:dyDescent="0.25">
      <c r="A86" s="54"/>
      <c r="B86" s="40">
        <v>81</v>
      </c>
      <c r="C86" s="40" t="s">
        <v>75</v>
      </c>
      <c r="D86" s="55">
        <v>7014</v>
      </c>
      <c r="E86" s="55">
        <v>2262.9996299999998</v>
      </c>
      <c r="F86" s="40">
        <v>1959.9998250000001</v>
      </c>
      <c r="G86" s="40">
        <v>287.99980299999999</v>
      </c>
      <c r="H86" s="40">
        <v>15</v>
      </c>
      <c r="I86" s="56">
        <v>0</v>
      </c>
      <c r="J86" s="40">
        <v>1968</v>
      </c>
      <c r="K86" s="40">
        <v>1602</v>
      </c>
      <c r="L86" s="41">
        <v>29</v>
      </c>
      <c r="M86" s="53">
        <f t="shared" si="2"/>
        <v>337</v>
      </c>
      <c r="N86" s="57">
        <v>1298</v>
      </c>
      <c r="O86" s="41">
        <v>1027</v>
      </c>
      <c r="P86" s="41">
        <v>22</v>
      </c>
      <c r="Q86" s="53">
        <f t="shared" si="3"/>
        <v>249</v>
      </c>
    </row>
    <row r="87" spans="1:17" x14ac:dyDescent="0.25">
      <c r="A87" s="54"/>
      <c r="B87" s="40">
        <v>82</v>
      </c>
      <c r="C87" s="40" t="s">
        <v>76</v>
      </c>
      <c r="D87" s="55">
        <v>9485</v>
      </c>
      <c r="E87" s="55">
        <v>4911.0556049999996</v>
      </c>
      <c r="F87" s="40">
        <v>2707.4494840000002</v>
      </c>
      <c r="G87" s="40">
        <v>1659.333396</v>
      </c>
      <c r="H87" s="40">
        <v>109.00000300000001</v>
      </c>
      <c r="I87" s="56">
        <v>355.27272699999997</v>
      </c>
      <c r="J87" s="40">
        <v>3790</v>
      </c>
      <c r="K87" s="40">
        <v>2001</v>
      </c>
      <c r="L87" s="41">
        <v>268</v>
      </c>
      <c r="M87" s="53">
        <f t="shared" si="2"/>
        <v>1521</v>
      </c>
      <c r="N87" s="57">
        <v>2634</v>
      </c>
      <c r="O87" s="41">
        <v>1183</v>
      </c>
      <c r="P87" s="41">
        <v>220</v>
      </c>
      <c r="Q87" s="53">
        <f t="shared" si="3"/>
        <v>1231</v>
      </c>
    </row>
    <row r="88" spans="1:17" x14ac:dyDescent="0.25">
      <c r="A88" s="54"/>
      <c r="B88" s="40">
        <v>83</v>
      </c>
      <c r="C88" s="40" t="s">
        <v>77</v>
      </c>
      <c r="D88" s="55">
        <v>7418</v>
      </c>
      <c r="E88" s="55">
        <v>4291.9427610000002</v>
      </c>
      <c r="F88" s="40">
        <v>1890.554153</v>
      </c>
      <c r="G88" s="40">
        <v>1520.8013960000001</v>
      </c>
      <c r="H88" s="40">
        <v>121.5</v>
      </c>
      <c r="I88" s="56">
        <v>679.91856099999995</v>
      </c>
      <c r="J88" s="40">
        <v>3574</v>
      </c>
      <c r="K88" s="40">
        <v>1493</v>
      </c>
      <c r="L88" s="41">
        <v>445</v>
      </c>
      <c r="M88" s="53">
        <f t="shared" si="2"/>
        <v>1636</v>
      </c>
      <c r="N88" s="57">
        <v>2618</v>
      </c>
      <c r="O88" s="41">
        <v>898</v>
      </c>
      <c r="P88" s="41">
        <v>374</v>
      </c>
      <c r="Q88" s="53">
        <f t="shared" si="3"/>
        <v>1346</v>
      </c>
    </row>
    <row r="89" spans="1:17" x14ac:dyDescent="0.25">
      <c r="A89" s="52"/>
      <c r="B89" s="40">
        <v>84</v>
      </c>
      <c r="C89" s="40" t="s">
        <v>78</v>
      </c>
      <c r="D89" s="55">
        <v>6723</v>
      </c>
      <c r="E89" s="55">
        <v>4300.5882190000002</v>
      </c>
      <c r="F89" s="40">
        <v>2514.50587</v>
      </c>
      <c r="G89" s="40">
        <v>1039.690965</v>
      </c>
      <c r="H89" s="40">
        <v>38.047620000000002</v>
      </c>
      <c r="I89" s="56">
        <v>569.53637900000001</v>
      </c>
      <c r="J89" s="40">
        <v>3584</v>
      </c>
      <c r="K89" s="40">
        <v>2220</v>
      </c>
      <c r="L89" s="41">
        <v>357</v>
      </c>
      <c r="M89" s="53">
        <f t="shared" si="2"/>
        <v>1007</v>
      </c>
      <c r="N89" s="57">
        <v>2786</v>
      </c>
      <c r="O89" s="41">
        <v>1638</v>
      </c>
      <c r="P89" s="41">
        <v>285</v>
      </c>
      <c r="Q89" s="53">
        <f t="shared" si="3"/>
        <v>863</v>
      </c>
    </row>
    <row r="90" spans="1:17" x14ac:dyDescent="0.25">
      <c r="A90" s="54"/>
      <c r="B90" s="40">
        <v>85</v>
      </c>
      <c r="C90" s="40" t="s">
        <v>79</v>
      </c>
      <c r="D90" s="55">
        <v>24768</v>
      </c>
      <c r="E90" s="55">
        <v>13005.893237</v>
      </c>
      <c r="F90" s="40">
        <v>9698.5906900000009</v>
      </c>
      <c r="G90" s="40">
        <v>2507.4726850000002</v>
      </c>
      <c r="H90" s="40">
        <v>103.49999099999999</v>
      </c>
      <c r="I90" s="56">
        <v>469.11928599999999</v>
      </c>
      <c r="J90" s="40">
        <v>10644</v>
      </c>
      <c r="K90" s="40">
        <v>7655</v>
      </c>
      <c r="L90" s="41">
        <v>497</v>
      </c>
      <c r="M90" s="53">
        <f t="shared" si="2"/>
        <v>2492</v>
      </c>
      <c r="N90" s="57">
        <v>7460</v>
      </c>
      <c r="O90" s="41">
        <v>5106</v>
      </c>
      <c r="P90" s="41">
        <v>399</v>
      </c>
      <c r="Q90" s="53">
        <f t="shared" si="3"/>
        <v>1955</v>
      </c>
    </row>
    <row r="91" spans="1:17" x14ac:dyDescent="0.25">
      <c r="A91" s="54"/>
      <c r="B91" s="40">
        <v>86</v>
      </c>
      <c r="C91" s="40" t="s">
        <v>80</v>
      </c>
      <c r="D91" s="55">
        <v>12415</v>
      </c>
      <c r="E91" s="55">
        <v>8061.7169160000003</v>
      </c>
      <c r="F91" s="40">
        <v>3092.4847439999999</v>
      </c>
      <c r="G91" s="40">
        <v>4345.7933110000004</v>
      </c>
      <c r="H91" s="40">
        <v>39.999989999999997</v>
      </c>
      <c r="I91" s="56">
        <v>303.44264600000002</v>
      </c>
      <c r="J91" s="40">
        <v>7318</v>
      </c>
      <c r="K91" s="40">
        <v>2764</v>
      </c>
      <c r="L91" s="41">
        <v>203</v>
      </c>
      <c r="M91" s="53">
        <f t="shared" si="2"/>
        <v>4351</v>
      </c>
      <c r="N91" s="57">
        <v>5966</v>
      </c>
      <c r="O91" s="41">
        <v>2010</v>
      </c>
      <c r="P91" s="41">
        <v>154</v>
      </c>
      <c r="Q91" s="53">
        <f t="shared" si="3"/>
        <v>3802</v>
      </c>
    </row>
    <row r="92" spans="1:17" x14ac:dyDescent="0.25">
      <c r="A92" s="54"/>
      <c r="B92" s="40">
        <v>87</v>
      </c>
      <c r="C92" s="40"/>
      <c r="D92" s="55">
        <v>3739</v>
      </c>
      <c r="E92" s="55">
        <v>2253.51638</v>
      </c>
      <c r="F92" s="40">
        <v>1540.713868</v>
      </c>
      <c r="G92" s="40">
        <v>597.62060199999996</v>
      </c>
      <c r="H92" s="40">
        <v>0.47619</v>
      </c>
      <c r="I92" s="56">
        <v>96.825350999999998</v>
      </c>
      <c r="J92" s="40">
        <v>1846</v>
      </c>
      <c r="K92" s="40">
        <v>941</v>
      </c>
      <c r="L92" s="41">
        <v>91</v>
      </c>
      <c r="M92" s="53">
        <f t="shared" si="2"/>
        <v>814</v>
      </c>
      <c r="N92" s="57">
        <v>1327</v>
      </c>
      <c r="O92" s="41">
        <v>605</v>
      </c>
      <c r="P92" s="41">
        <v>69</v>
      </c>
      <c r="Q92" s="53">
        <f t="shared" si="3"/>
        <v>653</v>
      </c>
    </row>
    <row r="93" spans="1:17" x14ac:dyDescent="0.25">
      <c r="A93" s="52"/>
      <c r="B93" s="40">
        <v>88</v>
      </c>
      <c r="C93" s="40" t="s">
        <v>81</v>
      </c>
      <c r="D93" s="55">
        <v>14648</v>
      </c>
      <c r="E93" s="55">
        <v>5400.8802139999998</v>
      </c>
      <c r="F93" s="40">
        <v>5333.7057290000002</v>
      </c>
      <c r="G93" s="40">
        <v>26.513936000000001</v>
      </c>
      <c r="H93" s="40">
        <v>0</v>
      </c>
      <c r="I93" s="56">
        <v>23.160568999999999</v>
      </c>
      <c r="J93" s="40">
        <v>4841</v>
      </c>
      <c r="K93" s="40">
        <v>4562</v>
      </c>
      <c r="L93" s="41">
        <v>18</v>
      </c>
      <c r="M93" s="53">
        <f t="shared" si="2"/>
        <v>261</v>
      </c>
      <c r="N93" s="57">
        <v>2954</v>
      </c>
      <c r="O93" s="41">
        <v>2782</v>
      </c>
      <c r="P93" s="41">
        <v>10</v>
      </c>
      <c r="Q93" s="53">
        <f t="shared" si="3"/>
        <v>162</v>
      </c>
    </row>
    <row r="94" spans="1:17" x14ac:dyDescent="0.25">
      <c r="A94" s="54"/>
      <c r="B94" s="40">
        <v>89</v>
      </c>
      <c r="C94" s="40" t="s">
        <v>82</v>
      </c>
      <c r="D94" s="55">
        <v>5710</v>
      </c>
      <c r="E94" s="55">
        <v>2594.0003700000002</v>
      </c>
      <c r="F94" s="40">
        <v>1275.000405</v>
      </c>
      <c r="G94" s="40">
        <v>1219.9998760000001</v>
      </c>
      <c r="H94" s="40">
        <v>14</v>
      </c>
      <c r="I94" s="56">
        <v>0</v>
      </c>
      <c r="J94" s="40">
        <v>2220</v>
      </c>
      <c r="K94" s="40">
        <v>1298</v>
      </c>
      <c r="L94" s="41">
        <v>27</v>
      </c>
      <c r="M94" s="53">
        <f t="shared" si="2"/>
        <v>895</v>
      </c>
      <c r="N94" s="57">
        <v>1533</v>
      </c>
      <c r="O94" s="41">
        <v>781</v>
      </c>
      <c r="P94" s="41">
        <v>18</v>
      </c>
      <c r="Q94" s="53">
        <f t="shared" si="3"/>
        <v>734</v>
      </c>
    </row>
    <row r="95" spans="1:17" x14ac:dyDescent="0.25">
      <c r="A95" s="54"/>
      <c r="B95" s="40">
        <v>90</v>
      </c>
      <c r="C95" s="40" t="s">
        <v>83</v>
      </c>
      <c r="D95" s="55">
        <v>3232</v>
      </c>
      <c r="E95" s="55">
        <v>1489.999912</v>
      </c>
      <c r="F95" s="40">
        <v>724.99981400000001</v>
      </c>
      <c r="G95" s="40">
        <v>730.00009999999997</v>
      </c>
      <c r="H95" s="40">
        <v>0</v>
      </c>
      <c r="I95" s="56">
        <v>20</v>
      </c>
      <c r="J95" s="40">
        <v>1240</v>
      </c>
      <c r="K95" s="40">
        <v>631</v>
      </c>
      <c r="L95" s="41">
        <v>26</v>
      </c>
      <c r="M95" s="53">
        <f t="shared" si="2"/>
        <v>583</v>
      </c>
      <c r="N95" s="57">
        <v>891</v>
      </c>
      <c r="O95" s="41">
        <v>396</v>
      </c>
      <c r="P95" s="41">
        <v>22</v>
      </c>
      <c r="Q95" s="53">
        <f t="shared" si="3"/>
        <v>473</v>
      </c>
    </row>
    <row r="96" spans="1:17" x14ac:dyDescent="0.25">
      <c r="A96" s="54"/>
      <c r="B96" s="40">
        <v>91</v>
      </c>
      <c r="C96" s="40" t="s">
        <v>84</v>
      </c>
      <c r="D96" s="55">
        <v>8326</v>
      </c>
      <c r="E96" s="55">
        <v>2166.9530789999999</v>
      </c>
      <c r="F96" s="40">
        <v>1970.644139</v>
      </c>
      <c r="G96" s="40">
        <v>191.414208</v>
      </c>
      <c r="H96" s="40">
        <v>0</v>
      </c>
      <c r="I96" s="56">
        <v>0.394737</v>
      </c>
      <c r="J96" s="40">
        <v>1674</v>
      </c>
      <c r="K96" s="40">
        <v>1418</v>
      </c>
      <c r="L96" s="41">
        <v>17</v>
      </c>
      <c r="M96" s="53">
        <f t="shared" si="2"/>
        <v>239</v>
      </c>
      <c r="N96" s="57">
        <v>1036</v>
      </c>
      <c r="O96" s="41">
        <v>839</v>
      </c>
      <c r="P96" s="41">
        <v>11</v>
      </c>
      <c r="Q96" s="53">
        <f t="shared" si="3"/>
        <v>186</v>
      </c>
    </row>
    <row r="97" spans="1:17" x14ac:dyDescent="0.25">
      <c r="A97" s="52"/>
      <c r="B97" s="40">
        <v>92</v>
      </c>
      <c r="C97" s="40" t="s">
        <v>85</v>
      </c>
      <c r="D97" s="55">
        <v>14479</v>
      </c>
      <c r="E97" s="55">
        <v>8248.0466359999991</v>
      </c>
      <c r="F97" s="40">
        <v>3899.3556359999998</v>
      </c>
      <c r="G97" s="40">
        <v>3718.58565</v>
      </c>
      <c r="H97" s="40">
        <v>289.00019400000002</v>
      </c>
      <c r="I97" s="56">
        <v>193.605164</v>
      </c>
      <c r="J97" s="40">
        <v>5965</v>
      </c>
      <c r="K97" s="40">
        <v>2893</v>
      </c>
      <c r="L97" s="41">
        <v>68</v>
      </c>
      <c r="M97" s="53">
        <f t="shared" si="2"/>
        <v>3004</v>
      </c>
      <c r="N97" s="57">
        <v>4264</v>
      </c>
      <c r="O97" s="41">
        <v>1796</v>
      </c>
      <c r="P97" s="41">
        <v>51</v>
      </c>
      <c r="Q97" s="53">
        <f t="shared" si="3"/>
        <v>2417</v>
      </c>
    </row>
    <row r="99" spans="1:17" x14ac:dyDescent="0.25">
      <c r="B99" s="41"/>
      <c r="C99" s="41"/>
      <c r="D99" s="41">
        <f t="shared" ref="D99:Q99" si="4">SUM(D6:D98)</f>
        <v>1008530</v>
      </c>
      <c r="E99" s="41">
        <f t="shared" si="4"/>
        <v>585046.66477799998</v>
      </c>
      <c r="F99" s="41">
        <f t="shared" si="4"/>
        <v>247288.9984920001</v>
      </c>
      <c r="G99" s="41">
        <f t="shared" si="4"/>
        <v>233823.99959699996</v>
      </c>
      <c r="H99" s="41">
        <f t="shared" si="4"/>
        <v>33564.001719999993</v>
      </c>
      <c r="I99" s="41">
        <f t="shared" si="4"/>
        <v>61644.999133000012</v>
      </c>
      <c r="J99" s="41">
        <f t="shared" si="4"/>
        <v>503980</v>
      </c>
      <c r="K99" s="41">
        <f t="shared" si="4"/>
        <v>207207</v>
      </c>
      <c r="L99" s="41">
        <f t="shared" si="4"/>
        <v>24451</v>
      </c>
      <c r="M99" s="41">
        <f t="shared" si="4"/>
        <v>272322</v>
      </c>
      <c r="N99" s="41">
        <f t="shared" si="4"/>
        <v>366211</v>
      </c>
      <c r="O99" s="41">
        <f t="shared" si="4"/>
        <v>135764</v>
      </c>
      <c r="P99" s="41">
        <f t="shared" si="4"/>
        <v>17686</v>
      </c>
      <c r="Q99" s="41">
        <f t="shared" si="4"/>
        <v>212761</v>
      </c>
    </row>
  </sheetData>
  <sheetProtection sheet="1" selectLockedCells="1"/>
  <protectedRanges>
    <protectedRange sqref="A6:A97" name="Range1"/>
  </protectedRanges>
  <mergeCells count="4">
    <mergeCell ref="E4:I4"/>
    <mergeCell ref="N4:Q4"/>
    <mergeCell ref="J4:M4"/>
    <mergeCell ref="A1:P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6" width="7.109375" style="46" customWidth="1"/>
    <col min="7" max="7" width="7.44140625" style="46" customWidth="1"/>
    <col min="8" max="8" width="10.10937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09375" style="46" customWidth="1"/>
    <col min="16" max="17" width="8" style="46" bestFit="1" customWidth="1"/>
    <col min="18" max="18" width="8" style="46" customWidth="1"/>
    <col min="19" max="19" width="10.109375" style="46" bestFit="1" customWidth="1"/>
    <col min="20" max="20" width="6.44140625" style="46" bestFit="1" customWidth="1"/>
    <col min="21" max="21" width="9.109375" style="46" bestFit="1" customWidth="1"/>
    <col min="22" max="22" width="7.44140625" style="46" bestFit="1" customWidth="1"/>
    <col min="23" max="23" width="6.88671875" style="46" bestFit="1" customWidth="1"/>
    <col min="24" max="24" width="5.44140625" style="46" bestFit="1" customWidth="1"/>
    <col min="25" max="16384" width="9.109375" style="46"/>
  </cols>
  <sheetData>
    <row r="1" spans="1:18" s="49" customFormat="1" ht="14.4" x14ac:dyDescent="0.3">
      <c r="A1" s="48" t="s">
        <v>0</v>
      </c>
      <c r="B1" s="48"/>
      <c r="F1" s="50" t="s">
        <v>30</v>
      </c>
      <c r="G1" s="76">
        <f>I8/5</f>
        <v>201706</v>
      </c>
    </row>
    <row r="2" spans="1:18" s="49" customFormat="1" ht="14.4" x14ac:dyDescent="0.3">
      <c r="A2" s="48" t="s">
        <v>87</v>
      </c>
      <c r="B2" s="48"/>
    </row>
    <row r="3" spans="1:18" s="49" customFormat="1" ht="14.4" x14ac:dyDescent="0.3">
      <c r="A3" s="83" t="s">
        <v>89</v>
      </c>
      <c r="B3" s="83"/>
      <c r="C3" s="83"/>
      <c r="D3" s="83"/>
      <c r="E3" s="83"/>
      <c r="F3" s="83"/>
    </row>
    <row r="4" spans="1:18" s="49" customFormat="1" ht="14.4" x14ac:dyDescent="0.3">
      <c r="A4" s="83"/>
      <c r="B4" s="83"/>
      <c r="C4" s="83"/>
      <c r="D4" s="83"/>
      <c r="E4" s="83"/>
      <c r="F4" s="83"/>
    </row>
    <row r="5" spans="1:18" ht="13.8" thickBot="1" x14ac:dyDescent="0.3">
      <c r="A5" s="47"/>
      <c r="B5" s="47"/>
      <c r="C5" s="47"/>
      <c r="D5" s="47"/>
      <c r="E5" s="47"/>
      <c r="F5" s="47"/>
      <c r="G5" s="47"/>
    </row>
    <row r="6" spans="1:18" ht="13.8" thickBot="1" x14ac:dyDescent="0.3">
      <c r="C6" s="67" t="s">
        <v>27</v>
      </c>
      <c r="D6" s="68"/>
      <c r="E6" s="68"/>
      <c r="F6" s="68"/>
      <c r="G6" s="68"/>
      <c r="H6" s="68"/>
      <c r="I6" s="69"/>
      <c r="J6" s="88" t="s">
        <v>29</v>
      </c>
      <c r="K6" s="89"/>
      <c r="L6" s="89"/>
      <c r="M6" s="89"/>
      <c r="N6" s="89"/>
      <c r="O6" s="89"/>
      <c r="P6" s="90"/>
    </row>
    <row r="7" spans="1:18" ht="13.8" thickBot="1" x14ac:dyDescent="0.3">
      <c r="A7" s="6" t="s">
        <v>26</v>
      </c>
      <c r="B7" s="6" t="s">
        <v>25</v>
      </c>
      <c r="C7" s="28">
        <v>1</v>
      </c>
      <c r="D7" s="29">
        <v>2</v>
      </c>
      <c r="E7" s="29">
        <v>3</v>
      </c>
      <c r="F7" s="29">
        <v>4</v>
      </c>
      <c r="G7" s="70">
        <v>5</v>
      </c>
      <c r="H7" s="30" t="s">
        <v>1</v>
      </c>
      <c r="I7" s="30" t="s">
        <v>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1</v>
      </c>
      <c r="P7" s="30" t="s">
        <v>2</v>
      </c>
    </row>
    <row r="8" spans="1:18" ht="12.75" customHeight="1" x14ac:dyDescent="0.25">
      <c r="A8" s="91" t="s">
        <v>88</v>
      </c>
      <c r="B8" s="31" t="s">
        <v>14</v>
      </c>
      <c r="C8" s="8">
        <f>SUMIF(Assignments!$A$6:$A$97,"=1",Assignments!$D$6:$D$97)</f>
        <v>0</v>
      </c>
      <c r="D8" s="9">
        <f>SUMIF(Assignments!$A$6:$A$97,"=2",Assignments!$D$6:$D$97)</f>
        <v>0</v>
      </c>
      <c r="E8" s="9">
        <f>SUMIF(Assignments!$A$6:$A$97,"=3",Assignments!$D$6:$D$97)</f>
        <v>0</v>
      </c>
      <c r="F8" s="9">
        <f>SUMIF(Assignments!$A$6:$A$97,"=4",Assignments!$D$6:$D$97)</f>
        <v>0</v>
      </c>
      <c r="G8" s="71">
        <f>SUMIF(Assignments!$A$6:$A$97,"=5",Assignments!$D$6:$D$97)</f>
        <v>0</v>
      </c>
      <c r="H8" s="10">
        <f>I8-SUM(C8:G8)</f>
        <v>1008530</v>
      </c>
      <c r="I8" s="10">
        <f>Assignments!D99</f>
        <v>1008530</v>
      </c>
      <c r="J8" s="11"/>
      <c r="K8" s="12"/>
      <c r="L8" s="12"/>
      <c r="M8" s="12"/>
      <c r="N8" s="12"/>
      <c r="O8" s="43"/>
      <c r="P8" s="13"/>
      <c r="R8" s="7"/>
    </row>
    <row r="9" spans="1:18" ht="27" thickBot="1" x14ac:dyDescent="0.3">
      <c r="A9" s="92"/>
      <c r="B9" s="32" t="s">
        <v>28</v>
      </c>
      <c r="C9" s="14">
        <f t="shared" ref="C9:G9" si="0">C8-$G$1</f>
        <v>-201706</v>
      </c>
      <c r="D9" s="15">
        <f t="shared" si="0"/>
        <v>-201706</v>
      </c>
      <c r="E9" s="15">
        <f t="shared" si="0"/>
        <v>-201706</v>
      </c>
      <c r="F9" s="15">
        <f t="shared" si="0"/>
        <v>-201706</v>
      </c>
      <c r="G9" s="72">
        <f t="shared" si="0"/>
        <v>-201706</v>
      </c>
      <c r="H9" s="16"/>
      <c r="I9" s="16">
        <f>MAX(C9:G9)-MIN(C9:G9)</f>
        <v>0</v>
      </c>
      <c r="J9" s="74">
        <f>C9/$G$1</f>
        <v>-1</v>
      </c>
      <c r="K9" s="75">
        <f>D9/$G$1</f>
        <v>-1</v>
      </c>
      <c r="L9" s="75">
        <f>E9/$G$1</f>
        <v>-1</v>
      </c>
      <c r="M9" s="75">
        <f>F9/$G$1</f>
        <v>-1</v>
      </c>
      <c r="N9" s="75">
        <f>G9/$G$1</f>
        <v>-1</v>
      </c>
      <c r="O9" s="44"/>
      <c r="P9" s="27">
        <f>I9/$G$1</f>
        <v>0</v>
      </c>
      <c r="R9" s="7"/>
    </row>
    <row r="10" spans="1:18" x14ac:dyDescent="0.25">
      <c r="A10" s="85" t="s">
        <v>18</v>
      </c>
      <c r="B10" s="31" t="s">
        <v>16</v>
      </c>
      <c r="C10" s="8">
        <f>SUMIF(Assignments!$A$6:$A$97,"=1",Assignments!$E$6:$E$97)</f>
        <v>0</v>
      </c>
      <c r="D10" s="9">
        <f>SUMIF(Assignments!$A$6:$A$97,"=2",Assignments!$E$6:$E$97)</f>
        <v>0</v>
      </c>
      <c r="E10" s="9">
        <f>SUMIF(Assignments!$A$6:$A$97,"=3",Assignments!$E$6:$E$97)</f>
        <v>0</v>
      </c>
      <c r="F10" s="9">
        <f>SUMIF(Assignments!$A$6:$A$97,"=4",Assignments!$E$6:$E$97)</f>
        <v>0</v>
      </c>
      <c r="G10" s="71">
        <f>SUMIF(Assignments!$A$6:$A$97,"=5",Assignments!$E$6:$E$97)</f>
        <v>0</v>
      </c>
      <c r="H10" s="10">
        <f t="shared" ref="H10:H22" si="1">I10-SUM(C10:G10)</f>
        <v>585046.66477799998</v>
      </c>
      <c r="I10" s="10">
        <f>Assignments!E99</f>
        <v>585046.66477799998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5">
      <c r="A11" s="86"/>
      <c r="B11" s="33" t="s">
        <v>20</v>
      </c>
      <c r="C11" s="14">
        <f>SUMIF(Assignments!$A$6:$A$97,"=1",Assignments!$F$6:$F$97)</f>
        <v>0</v>
      </c>
      <c r="D11" s="15">
        <f>SUMIF(Assignments!$A$6:$A$97,"=2",Assignments!$F$6:$F$97)</f>
        <v>0</v>
      </c>
      <c r="E11" s="15">
        <f>SUMIF(Assignments!$A$6:$A$97,"=3",Assignments!$F$6:$F$97)</f>
        <v>0</v>
      </c>
      <c r="F11" s="15">
        <f>SUMIF(Assignments!$A$6:$A$97,"=4",Assignments!$F$6:$F$97)</f>
        <v>0</v>
      </c>
      <c r="G11" s="72">
        <f>SUMIF(Assignments!$A$6:$A$97,"=5",Assignments!$F$6:$F$97)</f>
        <v>0</v>
      </c>
      <c r="H11" s="16">
        <f>I11-SUM(C11:G11)</f>
        <v>247288.9984920001</v>
      </c>
      <c r="I11" s="16">
        <f>Assignments!F99</f>
        <v>247288.9984920001</v>
      </c>
      <c r="J11" s="17" t="e">
        <f t="shared" ref="J11:M14" si="2">C11/C$10</f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2"/>
        <v>#DIV/0!</v>
      </c>
      <c r="N11" s="18" t="e">
        <f>G11/G$10</f>
        <v>#DIV/0!</v>
      </c>
      <c r="O11" s="44">
        <f>IF(H11&gt;0,H11/H$10,"")</f>
        <v>0.42268251983939714</v>
      </c>
      <c r="P11" s="19">
        <f>I11/I$10</f>
        <v>0.42268251983939714</v>
      </c>
      <c r="R11" s="7"/>
    </row>
    <row r="12" spans="1:18" x14ac:dyDescent="0.25">
      <c r="A12" s="86"/>
      <c r="B12" s="33" t="s">
        <v>21</v>
      </c>
      <c r="C12" s="14">
        <f>SUMIF(Assignments!$A$6:$A$97,"=1",Assignments!$G$6:$G$97)</f>
        <v>0</v>
      </c>
      <c r="D12" s="15">
        <f>SUMIF(Assignments!$A$6:$A$97,"=2",Assignments!$G$6:$G$97)</f>
        <v>0</v>
      </c>
      <c r="E12" s="15">
        <f>SUMIF(Assignments!$A$6:$A$97,"=3",Assignments!$G$6:$G$97)</f>
        <v>0</v>
      </c>
      <c r="F12" s="15">
        <f>SUMIF(Assignments!$A$6:$A$97,"=4",Assignments!$G$6:$G$97)</f>
        <v>0</v>
      </c>
      <c r="G12" s="72">
        <f>SUMIF(Assignments!$A$6:$A$97,"=5",Assignments!$G$6:$G$97)</f>
        <v>0</v>
      </c>
      <c r="H12" s="16">
        <f t="shared" si="1"/>
        <v>233823.99959699996</v>
      </c>
      <c r="I12" s="16">
        <f>Assignments!G99</f>
        <v>233823.99959699996</v>
      </c>
      <c r="J12" s="17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>G12/G$10</f>
        <v>#DIV/0!</v>
      </c>
      <c r="O12" s="44">
        <f t="shared" ref="O12:O14" si="3">IF(H12&gt;0,H12/H$10,"")</f>
        <v>0.39966726361174298</v>
      </c>
      <c r="P12" s="19">
        <f>I12/I$10</f>
        <v>0.39966726361174298</v>
      </c>
      <c r="R12" s="7"/>
    </row>
    <row r="13" spans="1:18" x14ac:dyDescent="0.25">
      <c r="A13" s="86"/>
      <c r="B13" s="33" t="s">
        <v>43</v>
      </c>
      <c r="C13" s="14">
        <f>SUMIF(Assignments!$A$6:$A$97,"=1",Assignments!$H$6:$H$97)</f>
        <v>0</v>
      </c>
      <c r="D13" s="15">
        <f>SUMIF(Assignments!$A$6:$A$97,"=2",Assignments!$H$6:$H$97)</f>
        <v>0</v>
      </c>
      <c r="E13" s="15">
        <f>SUMIF(Assignments!$A$6:$A$97,"=3",Assignments!$H$6:$H$97)</f>
        <v>0</v>
      </c>
      <c r="F13" s="15">
        <f>SUMIF(Assignments!$A$6:$A$97,"=4",Assignments!$H$6:$H$97)</f>
        <v>0</v>
      </c>
      <c r="G13" s="72">
        <f>SUMIF(Assignments!$A$6:$A$97,"=5",Assignments!$H$6:$H$97)</f>
        <v>0</v>
      </c>
      <c r="H13" s="16">
        <f t="shared" si="1"/>
        <v>33564.001719999993</v>
      </c>
      <c r="I13" s="16">
        <f>Assignments!H99</f>
        <v>33564.001719999993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G13/G$10</f>
        <v>#DIV/0!</v>
      </c>
      <c r="O13" s="44">
        <f t="shared" si="3"/>
        <v>5.7369785592634885E-2</v>
      </c>
      <c r="P13" s="19">
        <f>I13/I$10</f>
        <v>5.7369785592634885E-2</v>
      </c>
      <c r="R13" s="7"/>
    </row>
    <row r="14" spans="1:18" ht="13.8" thickBot="1" x14ac:dyDescent="0.3">
      <c r="A14" s="86"/>
      <c r="B14" s="33" t="s">
        <v>22</v>
      </c>
      <c r="C14" s="14">
        <f>SUMIF(Assignments!$A$6:$A$97,"=1",Assignments!$I$6:$I$97)</f>
        <v>0</v>
      </c>
      <c r="D14" s="15">
        <f>SUMIF(Assignments!$A$6:$A$97,"=2",Assignments!$I$6:$I$97)</f>
        <v>0</v>
      </c>
      <c r="E14" s="15">
        <f>SUMIF(Assignments!$A$6:$A$97,"=3",Assignments!$I$6:$I$97)</f>
        <v>0</v>
      </c>
      <c r="F14" s="15">
        <f>SUMIF(Assignments!$A$6:$A$97,"=4",Assignments!$I$6:$I$97)</f>
        <v>0</v>
      </c>
      <c r="G14" s="72">
        <f>SUMIF(Assignments!$A$6:$A$97,"=5",Assignments!$I$6:$I$97)</f>
        <v>0</v>
      </c>
      <c r="H14" s="16">
        <f t="shared" si="1"/>
        <v>61644.999133000012</v>
      </c>
      <c r="I14" s="16">
        <f>Assignments!I99</f>
        <v>61644.999133000012</v>
      </c>
      <c r="J14" s="17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>G14/G$10</f>
        <v>#DIV/0!</v>
      </c>
      <c r="O14" s="35">
        <f t="shared" si="3"/>
        <v>0.10536766183667014</v>
      </c>
      <c r="P14" s="19">
        <f>I14/I$10</f>
        <v>0.10536766183667014</v>
      </c>
      <c r="R14" s="7"/>
    </row>
    <row r="15" spans="1:18" x14ac:dyDescent="0.25">
      <c r="A15" s="85" t="s">
        <v>49</v>
      </c>
      <c r="B15" s="31" t="s">
        <v>31</v>
      </c>
      <c r="C15" s="8">
        <f>SUMIF(Assignments!$A$6:$A$97,"=1",Assignments!$J$6:$J$97)</f>
        <v>0</v>
      </c>
      <c r="D15" s="9">
        <f>SUMIF(Assignments!$A$6:$A$97,"=2",Assignments!$J$6:$J$97)</f>
        <v>0</v>
      </c>
      <c r="E15" s="9">
        <f>SUMIF(Assignments!$A$6:$A$97,"=3",Assignments!$J$6:$J$97)</f>
        <v>0</v>
      </c>
      <c r="F15" s="9">
        <f>SUMIF(Assignments!$A$6:$A$97,"=4",Assignments!$J$6:$J$97)</f>
        <v>0</v>
      </c>
      <c r="G15" s="71">
        <f>SUMIF(Assignments!$A$6:$A$97,"=5",Assignments!$J$6:$J$97)</f>
        <v>0</v>
      </c>
      <c r="H15" s="10">
        <f t="shared" si="1"/>
        <v>503980</v>
      </c>
      <c r="I15" s="10">
        <f>Assignments!J99</f>
        <v>503980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5">
      <c r="A16" s="86"/>
      <c r="B16" s="33" t="s">
        <v>33</v>
      </c>
      <c r="C16" s="14">
        <f>SUMIF(Assignments!$A$6:$A$97,"=1",Assignments!$K$6:$K$97)</f>
        <v>0</v>
      </c>
      <c r="D16" s="15">
        <f>SUMIF(Assignments!$A$6:$A$97,"=2",Assignments!$K$6:$K$97)</f>
        <v>0</v>
      </c>
      <c r="E16" s="15">
        <f>SUMIF(Assignments!$A$6:$A$97,"=3",Assignments!$K$6:$K$97)</f>
        <v>0</v>
      </c>
      <c r="F16" s="15">
        <f>SUMIF(Assignments!$A$6:$A$97,"=4",Assignments!$K$6:$K$97)</f>
        <v>0</v>
      </c>
      <c r="G16" s="72">
        <f>SUMIF(Assignments!$A$6:$A$97,"=5",Assignments!$K$6:$K$97)</f>
        <v>0</v>
      </c>
      <c r="H16" s="16">
        <f t="shared" si="1"/>
        <v>207207</v>
      </c>
      <c r="I16" s="16">
        <f>Assignments!K99</f>
        <v>207207</v>
      </c>
      <c r="J16" s="17" t="e">
        <f t="shared" ref="J16:K18" si="4">C16/C$15</f>
        <v>#DIV/0!</v>
      </c>
      <c r="K16" s="18" t="e">
        <f t="shared" si="4"/>
        <v>#DIV/0!</v>
      </c>
      <c r="L16" s="18" t="e">
        <f t="shared" ref="L16:M18" si="5">E16/E$15</f>
        <v>#DIV/0!</v>
      </c>
      <c r="M16" s="18" t="e">
        <f t="shared" si="5"/>
        <v>#DIV/0!</v>
      </c>
      <c r="N16" s="18" t="e">
        <f>G16/G$15</f>
        <v>#DIV/0!</v>
      </c>
      <c r="O16" s="44">
        <f>IF(H16&gt;0,H16/H$15,"")</f>
        <v>0.41114131513155283</v>
      </c>
      <c r="P16" s="19">
        <f>I16/I$15</f>
        <v>0.41114131513155283</v>
      </c>
      <c r="R16" s="7"/>
    </row>
    <row r="17" spans="1:20" x14ac:dyDescent="0.25">
      <c r="A17" s="86"/>
      <c r="B17" s="33" t="s">
        <v>17</v>
      </c>
      <c r="C17" s="14">
        <f>SUMIF(Assignments!$A$6:$A$97,"=1",Assignments!$L$6:$L$97)</f>
        <v>0</v>
      </c>
      <c r="D17" s="15">
        <f>SUMIF(Assignments!$A$6:$A$97,"=2",Assignments!$L$6:$L$97)</f>
        <v>0</v>
      </c>
      <c r="E17" s="15">
        <f>SUMIF(Assignments!$A$6:$A$97,"=3",Assignments!$L$6:$L$97)</f>
        <v>0</v>
      </c>
      <c r="F17" s="15">
        <f>SUMIF(Assignments!$A$6:$A$97,"=4",Assignments!$L$6:$L$97)</f>
        <v>0</v>
      </c>
      <c r="G17" s="72">
        <f>SUMIF(Assignments!$A$6:$A$97,"=5",Assignments!$L$6:$L$97)</f>
        <v>0</v>
      </c>
      <c r="H17" s="16">
        <f t="shared" si="1"/>
        <v>24451</v>
      </c>
      <c r="I17" s="16">
        <f>Assignments!L99</f>
        <v>24451</v>
      </c>
      <c r="J17" s="17" t="e">
        <f t="shared" si="4"/>
        <v>#DIV/0!</v>
      </c>
      <c r="K17" s="18" t="e">
        <f t="shared" si="4"/>
        <v>#DIV/0!</v>
      </c>
      <c r="L17" s="18" t="e">
        <f t="shared" si="5"/>
        <v>#DIV/0!</v>
      </c>
      <c r="M17" s="18" t="e">
        <f t="shared" si="5"/>
        <v>#DIV/0!</v>
      </c>
      <c r="N17" s="18" t="e">
        <f>G17/G$15</f>
        <v>#DIV/0!</v>
      </c>
      <c r="O17" s="44">
        <f t="shared" ref="O17:O18" si="6">IF(H17&gt;0,H17/H$15,"")</f>
        <v>4.8515814119607918E-2</v>
      </c>
      <c r="P17" s="19">
        <f>I17/I$15</f>
        <v>4.8515814119607918E-2</v>
      </c>
      <c r="R17" s="7"/>
    </row>
    <row r="18" spans="1:20" ht="13.8" thickBot="1" x14ac:dyDescent="0.3">
      <c r="A18" s="87"/>
      <c r="B18" s="34" t="s">
        <v>46</v>
      </c>
      <c r="C18" s="20">
        <f>SUMIF(Assignments!$A$6:$A$97,"=1",Assignments!$M$6:$M$97)</f>
        <v>0</v>
      </c>
      <c r="D18" s="21">
        <f>SUMIF(Assignments!$A$6:$A$97,"=2",Assignments!$M$6:$M$97)</f>
        <v>0</v>
      </c>
      <c r="E18" s="21">
        <f>SUMIF(Assignments!$A$6:$A$97,"=3",Assignments!$M$6:$M$97)</f>
        <v>0</v>
      </c>
      <c r="F18" s="21">
        <f>SUMIF(Assignments!$A$6:$A$97,"=4",Assignments!$M$6:$M$97)</f>
        <v>0</v>
      </c>
      <c r="G18" s="73">
        <f>SUMIF(Assignments!$A$6:$A$97,"=5",Assignments!$M$6:$M$97)</f>
        <v>0</v>
      </c>
      <c r="H18" s="22">
        <f t="shared" si="1"/>
        <v>272322</v>
      </c>
      <c r="I18" s="22">
        <f>Assignments!M99</f>
        <v>272322</v>
      </c>
      <c r="J18" s="23" t="e">
        <f t="shared" si="4"/>
        <v>#DIV/0!</v>
      </c>
      <c r="K18" s="24" t="e">
        <f t="shared" si="4"/>
        <v>#DIV/0!</v>
      </c>
      <c r="L18" s="24" t="e">
        <f t="shared" si="5"/>
        <v>#DIV/0!</v>
      </c>
      <c r="M18" s="24" t="e">
        <f t="shared" si="5"/>
        <v>#DIV/0!</v>
      </c>
      <c r="N18" s="24" t="e">
        <f>G18/G$15</f>
        <v>#DIV/0!</v>
      </c>
      <c r="O18" s="44">
        <f t="shared" si="6"/>
        <v>0.54034287074883924</v>
      </c>
      <c r="P18" s="25">
        <f>I18/I$15</f>
        <v>0.54034287074883924</v>
      </c>
      <c r="R18" s="7"/>
    </row>
    <row r="19" spans="1:20" x14ac:dyDescent="0.25">
      <c r="A19" s="85" t="s">
        <v>50</v>
      </c>
      <c r="B19" s="31" t="s">
        <v>32</v>
      </c>
      <c r="C19" s="8">
        <f>SUMIF(Assignments!$A$6:$A$97,"=1",Assignments!$N$6:$N$97)</f>
        <v>0</v>
      </c>
      <c r="D19" s="9">
        <f>SUMIF(Assignments!$A$6:$A$97,"=2",Assignments!$N$6:$N$97)</f>
        <v>0</v>
      </c>
      <c r="E19" s="9">
        <f>SUMIF(Assignments!$A$6:$A$97,"=3",Assignments!$N$6:$N$97)</f>
        <v>0</v>
      </c>
      <c r="F19" s="9">
        <f>SUMIF(Assignments!$A$6:$A$97,"=4",Assignments!$N$6:$N$97)</f>
        <v>0</v>
      </c>
      <c r="G19" s="71">
        <f>SUMIF(Assignments!$A$6:$A$97,"=5",Assignments!$N$6:$N$97)</f>
        <v>0</v>
      </c>
      <c r="H19" s="10">
        <f t="shared" si="1"/>
        <v>366211</v>
      </c>
      <c r="I19" s="10">
        <f>Assignments!N99</f>
        <v>366211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5">
      <c r="A20" s="86"/>
      <c r="B20" s="33" t="s">
        <v>33</v>
      </c>
      <c r="C20" s="14">
        <f>SUMIF(Assignments!$A$6:$A$97,"=1",Assignments!$O$6:$O$97)</f>
        <v>0</v>
      </c>
      <c r="D20" s="15">
        <f>SUMIF(Assignments!$A$6:$A$97,"=2",Assignments!$O$6:$O$97)</f>
        <v>0</v>
      </c>
      <c r="E20" s="15">
        <f>SUMIF(Assignments!$A$6:$A$97,"=3",Assignments!$O$6:$O$97)</f>
        <v>0</v>
      </c>
      <c r="F20" s="15">
        <f>SUMIF(Assignments!$A$6:$A$97,"=4",Assignments!$O$6:$O$97)</f>
        <v>0</v>
      </c>
      <c r="G20" s="72">
        <f>SUMIF(Assignments!$A$6:$A$97,"=5",Assignments!$O$6:$O$97)</f>
        <v>0</v>
      </c>
      <c r="H20" s="16">
        <f t="shared" si="1"/>
        <v>135764</v>
      </c>
      <c r="I20" s="16">
        <f>Assignments!O99</f>
        <v>135764</v>
      </c>
      <c r="J20" s="17" t="e">
        <f t="shared" ref="J20:K22" si="7">C20/C$19</f>
        <v>#DIV/0!</v>
      </c>
      <c r="K20" s="18" t="e">
        <f t="shared" si="7"/>
        <v>#DIV/0!</v>
      </c>
      <c r="L20" s="18" t="e">
        <f t="shared" ref="L20:M22" si="8">E20/E$19</f>
        <v>#DIV/0!</v>
      </c>
      <c r="M20" s="18" t="e">
        <f t="shared" si="8"/>
        <v>#DIV/0!</v>
      </c>
      <c r="N20" s="18" t="e">
        <f>G20/G$19</f>
        <v>#DIV/0!</v>
      </c>
      <c r="O20" s="44">
        <f>IF(H20&gt;0,H20/H$19,"")</f>
        <v>0.37072616606273434</v>
      </c>
      <c r="P20" s="19">
        <f>I20/I$19</f>
        <v>0.37072616606273434</v>
      </c>
      <c r="R20" s="7"/>
    </row>
    <row r="21" spans="1:20" x14ac:dyDescent="0.25">
      <c r="A21" s="86"/>
      <c r="B21" s="33" t="s">
        <v>17</v>
      </c>
      <c r="C21" s="14">
        <f>SUMIF(Assignments!$A$6:$A$97,"=1",Assignments!$P$6:$P$97)</f>
        <v>0</v>
      </c>
      <c r="D21" s="15">
        <f>SUMIF(Assignments!$A$6:$A$97,"=2",Assignments!$P$6:$P$97)</f>
        <v>0</v>
      </c>
      <c r="E21" s="15">
        <f>SUMIF(Assignments!$A$6:$A$97,"=3",Assignments!$P$6:$P$97)</f>
        <v>0</v>
      </c>
      <c r="F21" s="15">
        <f>SUMIF(Assignments!$A$6:$A$97,"=4",Assignments!$P$6:$P$97)</f>
        <v>0</v>
      </c>
      <c r="G21" s="72">
        <f>SUMIF(Assignments!$A$6:$A$97,"=5",Assignments!$P$6:$P$97)</f>
        <v>0</v>
      </c>
      <c r="H21" s="16">
        <f t="shared" si="1"/>
        <v>17686</v>
      </c>
      <c r="I21" s="16">
        <f>Assignments!P99</f>
        <v>17686</v>
      </c>
      <c r="J21" s="17" t="e">
        <f t="shared" si="7"/>
        <v>#DIV/0!</v>
      </c>
      <c r="K21" s="18" t="e">
        <f t="shared" si="7"/>
        <v>#DIV/0!</v>
      </c>
      <c r="L21" s="18" t="e">
        <f t="shared" si="8"/>
        <v>#DIV/0!</v>
      </c>
      <c r="M21" s="18" t="e">
        <f t="shared" si="8"/>
        <v>#DIV/0!</v>
      </c>
      <c r="N21" s="18" t="e">
        <f>G21/G$19</f>
        <v>#DIV/0!</v>
      </c>
      <c r="O21" s="44">
        <f t="shared" ref="O21:O22" si="9">IF(H21&gt;0,H21/H$19,"")</f>
        <v>4.8294562424394678E-2</v>
      </c>
      <c r="P21" s="19">
        <f>I21/I$19</f>
        <v>4.8294562424394678E-2</v>
      </c>
      <c r="R21" s="7"/>
    </row>
    <row r="22" spans="1:20" ht="13.8" thickBot="1" x14ac:dyDescent="0.3">
      <c r="A22" s="87"/>
      <c r="B22" s="34" t="s">
        <v>46</v>
      </c>
      <c r="C22" s="20">
        <f>SUMIF(Assignments!$A$6:$A$97,"=1",Assignments!$Q$6:$Q$97)</f>
        <v>0</v>
      </c>
      <c r="D22" s="21">
        <f>SUMIF(Assignments!$A$6:$A$97,"=2",Assignments!$Q$6:$Q$97)</f>
        <v>0</v>
      </c>
      <c r="E22" s="21">
        <f>SUMIF(Assignments!$A$6:$A$97,"=3",Assignments!$Q$6:$Q$97)</f>
        <v>0</v>
      </c>
      <c r="F22" s="21">
        <f>SUMIF(Assignments!$A$6:$A$97,"=4",Assignments!$Q$6:$Q$97)</f>
        <v>0</v>
      </c>
      <c r="G22" s="73">
        <f>SUMIF(Assignments!$A$6:$A$97,"=5",Assignments!$Q$6:$Q$97)</f>
        <v>0</v>
      </c>
      <c r="H22" s="22">
        <f t="shared" si="1"/>
        <v>212761</v>
      </c>
      <c r="I22" s="22">
        <f>Assignments!Q99</f>
        <v>212761</v>
      </c>
      <c r="J22" s="23" t="e">
        <f t="shared" si="7"/>
        <v>#DIV/0!</v>
      </c>
      <c r="K22" s="24" t="e">
        <f t="shared" si="7"/>
        <v>#DIV/0!</v>
      </c>
      <c r="L22" s="24" t="e">
        <f t="shared" si="8"/>
        <v>#DIV/0!</v>
      </c>
      <c r="M22" s="24" t="e">
        <f t="shared" si="8"/>
        <v>#DIV/0!</v>
      </c>
      <c r="N22" s="24" t="e">
        <f>G22/G$19</f>
        <v>#DIV/0!</v>
      </c>
      <c r="O22" s="35">
        <f t="shared" si="9"/>
        <v>0.58097927151287099</v>
      </c>
      <c r="P22" s="25">
        <f>I22/I$19</f>
        <v>0.58097927151287099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38</v>
      </c>
    </row>
    <row r="25" spans="1:20" x14ac:dyDescent="0.25">
      <c r="A25" s="84" t="s">
        <v>42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</sheetData>
  <sheetProtection sheet="1" selectLockedCells="1"/>
  <protectedRanges>
    <protectedRange sqref="A3:B3 J6:N6 C6:G6" name="Range1"/>
  </protectedRanges>
  <mergeCells count="7">
    <mergeCell ref="A3:F4"/>
    <mergeCell ref="A25:T30"/>
    <mergeCell ref="A15:A18"/>
    <mergeCell ref="A19:A22"/>
    <mergeCell ref="A10:A14"/>
    <mergeCell ref="J6:P6"/>
    <mergeCell ref="A8:A9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2021-10-05T16:31:11Z</dcterms:modified>
</cp:coreProperties>
</file>